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7320" activeTab="0"/>
  </bookViews>
  <sheets>
    <sheet name="2015_финал" sheetId="1" r:id="rId1"/>
  </sheets>
  <definedNames>
    <definedName name="_xlnm._FilterDatabase" localSheetId="0" hidden="1">'2015_финал'!$A$3:$M$415</definedName>
  </definedNames>
  <calcPr fullCalcOnLoad="1"/>
</workbook>
</file>

<file path=xl/sharedStrings.xml><?xml version="1.0" encoding="utf-8"?>
<sst xmlns="http://schemas.openxmlformats.org/spreadsheetml/2006/main" count="2468" uniqueCount="579">
  <si>
    <t>Регион</t>
  </si>
  <si>
    <t>Отрасль</t>
  </si>
  <si>
    <t>Темп прироста объемов реализации за год, %</t>
  </si>
  <si>
    <t>Отчётность</t>
  </si>
  <si>
    <t>Тюменская область</t>
  </si>
  <si>
    <t>МСФО</t>
  </si>
  <si>
    <t>РСБУ</t>
  </si>
  <si>
    <t>Оренбургская область</t>
  </si>
  <si>
    <t>Пермский край</t>
  </si>
  <si>
    <t>Удмуртская Республика</t>
  </si>
  <si>
    <t>Свердловская область</t>
  </si>
  <si>
    <t>Челябинская область</t>
  </si>
  <si>
    <t>УФИМСКОЕ МОТОРОСТРОИТЕЛЬНОЕ ПРОИЗВОДСТВЕННОЕ ОБЪЕДИНЕНИЕ</t>
  </si>
  <si>
    <t>ОПК «ОБОРОНПРОМ»</t>
  </si>
  <si>
    <t>РЖД</t>
  </si>
  <si>
    <t xml:space="preserve">МЕТАЛЛОИНВЕСТ </t>
  </si>
  <si>
    <t>ИНТЕР РАО</t>
  </si>
  <si>
    <t>НПК «УРАЛВАГОНЗАВОД»</t>
  </si>
  <si>
    <t>СЕВУРАЛБОКСИТРУДА</t>
  </si>
  <si>
    <t>РУСАЛ</t>
  </si>
  <si>
    <t>ТМК</t>
  </si>
  <si>
    <t>САЛАВАТНЕФТЕХИМРЕМСТРОЙ</t>
  </si>
  <si>
    <t>ОБЪЕДИНЕННАЯ АВТОМОБИЛЬНАЯ ГРУППА</t>
  </si>
  <si>
    <t>АВТОВАЗ</t>
  </si>
  <si>
    <t>СТРОЙГАЗКОНСАЛТИНГ</t>
  </si>
  <si>
    <t>УПРАВЛЕНИЕ СПЕЦИАЛЬНОГО СТРОИТЕЛЬСТВА ПО ТЕРРИТОРИИ № 8</t>
  </si>
  <si>
    <t>ЧЕЛЯБИНСКИЙ ЗАВОД ПО ПРОИЗВОДСТВУ КОКСОХИМИЧЕСКОЙ ПРОДУКЦИИ</t>
  </si>
  <si>
    <t>ФАРМСТАНДАРТ-УФАВИТА, ОАО</t>
  </si>
  <si>
    <t>САМОТЛОРНЕФТЕПРОМХИМ</t>
  </si>
  <si>
    <t>СЕРОВСКИЙ ЗАВОД ФЕРРОСПЛАВОВ</t>
  </si>
  <si>
    <t>АГАННЕФТЕГАЗГЕОЛОГИЯ</t>
  </si>
  <si>
    <t>ХАНТЫ-МАНСИЙСКДОРСТРОЙ</t>
  </si>
  <si>
    <t>Курганская область</t>
  </si>
  <si>
    <t>Башкирская электросетевая компания</t>
  </si>
  <si>
    <t>управленческая</t>
  </si>
  <si>
    <t>ПАО «Запсибкомбанк»</t>
  </si>
  <si>
    <t>УРАЛЬСКАЯ КУЗНИЦА</t>
  </si>
  <si>
    <t>СИБУР</t>
  </si>
  <si>
    <t>ЧЕЛЯБИНСКИЙ ЦИНКОВЫЙ ЗАВОД</t>
  </si>
  <si>
    <t>ЧЕПЕЦКИЙ МЕХАНИЧЕСКИЙ ЗАВОД</t>
  </si>
  <si>
    <t>СВЕРДЛОВСКАЯ ТЕПЛОСНАБЖАЮЩАЯ КОМПАНИЯ</t>
  </si>
  <si>
    <t>УРЕНГОЙМОНТАЖПРОМСТРОЙ</t>
  </si>
  <si>
    <t>ВОСТОКНЕФТЕЗАВОДМОНТАЖ</t>
  </si>
  <si>
    <t>ОАО "Минеральные удобрения" ("УРАЛХИМ")</t>
  </si>
  <si>
    <t>ОХК УРАЛХИМ</t>
  </si>
  <si>
    <t>ПОЛИМЕТАЛЛ</t>
  </si>
  <si>
    <t>АКБ «ЮГРА»</t>
  </si>
  <si>
    <t>РЕГИОНАЛЬНЫЙ НЕФТЯНОЙ КОНСОРЦИУМ</t>
  </si>
  <si>
    <t>Уральский завод транспортного машиностроения</t>
  </si>
  <si>
    <t>РЕНОВА–СТРОЙГРУП–АКАДЕМИЧЕСКОЕ</t>
  </si>
  <si>
    <t>НОВА ЭНЕРГЕТИЧЕСКИЕ УСЛУГИ</t>
  </si>
  <si>
    <t>АРСЕНАЛ ТРЕЙД  (ТМ «СУПЕРСТРОЙ», «СТРОЙАРСЕНАЛ»)
ООО</t>
  </si>
  <si>
    <t>НЕФТЕКАМСКИЙ АВТОЗАВОД</t>
  </si>
  <si>
    <t>ГК Южуралзолото</t>
  </si>
  <si>
    <t>СУРГУТНЕФТЕГАЗБАНК</t>
  </si>
  <si>
    <t>ГМС НЕФТЕМАШ</t>
  </si>
  <si>
    <t>ГРУППА ГМС</t>
  </si>
  <si>
    <t>ВЕРТОЛЕТЫ РОССИИ</t>
  </si>
  <si>
    <t>УРАЛЬСКИЙ ЗАВОД ГРАЖДАНСКОЙ АВИАЦИИ</t>
  </si>
  <si>
    <t>Стерлитамакский нефтехимический завод</t>
  </si>
  <si>
    <t>СИБИРСКО-УРАЛЬСКАЯ ЭНЕРГЕТИЧЕСКАЯ КОМПАНИЯ</t>
  </si>
  <si>
    <t>КОРПОРАЦИЯ СТС</t>
  </si>
  <si>
    <t>СОЮЗПИЩЕПРОМ</t>
  </si>
  <si>
    <t>БЫСТРОБАНК</t>
  </si>
  <si>
    <t>ГРУППА «ЮГОРИЯ»</t>
  </si>
  <si>
    <t>СТРАХОВОЕ ОБЩЕСТВО «СУРГУТНЕФТЕГАЗ»</t>
  </si>
  <si>
    <t>БАНК КОЛЬЦО УРАЛА</t>
  </si>
  <si>
    <t>КНАУФ</t>
  </si>
  <si>
    <t>СКБ Контур</t>
  </si>
  <si>
    <t>РОСКОСМОС</t>
  </si>
  <si>
    <t>СИТНО</t>
  </si>
  <si>
    <t>НК РОСНЕФТЬ -КУРГАННЕФТЕПРОДУКТ, ПАО</t>
  </si>
  <si>
    <t>ОМК</t>
  </si>
  <si>
    <t>Уральская энергетическая строительная компания</t>
  </si>
  <si>
    <t>ЧЕЛИНДБАНК</t>
  </si>
  <si>
    <t>ХАНТЫМАНСИЙСКГЕОФИЗИКА</t>
  </si>
  <si>
    <t>ЮНИКС</t>
  </si>
  <si>
    <t>УРАЛЬСКИЙ ЗАВОД ТЯЖЕЛОГО МАШИНОСТРОЕНИЯ</t>
  </si>
  <si>
    <t>КУМЕРТАУСКОЕ АВИАЦИОННОЕ ПРОИЗВОДСТВЕННОЕ ПРЕДПРИЯТИЕ</t>
  </si>
  <si>
    <t>UCP CHEMICALS AG (АВСТРИЯ)</t>
  </si>
  <si>
    <t>Магнитогорский птицеводческий комплекс</t>
  </si>
  <si>
    <t>СУРГУТСКОЕ ГОРОДСКОЕ МУНИЦИПАЛЬНОЕ УНИТАРНОЕ ПРЕДПРИЯТИЕ «ГОРОДСКИЕ ТЕПЛОВЫЕ СЕТИ»</t>
  </si>
  <si>
    <t>МЕТКОМБАНК</t>
  </si>
  <si>
    <t>ГРУППА КОМПАНИЙ «РЕНОВА»</t>
  </si>
  <si>
    <t>БЕЛЕБЕЕВСКИЙ ЗАВОД «АВТОНОРМАЛЬ»</t>
  </si>
  <si>
    <t>Оптовая торговля</t>
  </si>
  <si>
    <t>ГРУППА УГМК</t>
  </si>
  <si>
    <t xml:space="preserve">ЛЫСЬВЕНСКИЙ МЕТАЛЛУРГИЧЕСКИЙ ЗАВОД </t>
  </si>
  <si>
    <t>ЛЫСЬВЕНСКАЯ МЕТАЛЛУРГИЧЕСКАЯ КОМПАНИЯ</t>
  </si>
  <si>
    <t>Рейтинг крупнейших компаний Урала и Западной Сибири по объему реализации продукции</t>
  </si>
  <si>
    <t>Нефтяная и нефтегазовая промышленность</t>
  </si>
  <si>
    <t>ЛУКОЙЛ-ЗАПАДНАЯ СИБИРЬ</t>
  </si>
  <si>
    <t>НК «ЛУКОЙЛ»</t>
  </si>
  <si>
    <t>ГРУППА «БАШНЕФТЬ»</t>
  </si>
  <si>
    <t>Республика Башкортостан</t>
  </si>
  <si>
    <t>ОРЕНБУРГНЕФТЬ</t>
  </si>
  <si>
    <t>НК «РОСНЕФТЬ»</t>
  </si>
  <si>
    <t>НОВАТЭК</t>
  </si>
  <si>
    <t>САМОТЛОРНЕФТЕГАЗ</t>
  </si>
  <si>
    <t>ЛУКОЙЛ-ПЕРМНЕФТЕОРГСИНТЕЗ</t>
  </si>
  <si>
    <t>Химическая и нефтехимическая промышленность</t>
  </si>
  <si>
    <t>ГАЗПРОМ ТРАНСГАЗ ЮГОРСК</t>
  </si>
  <si>
    <t>ГАЗПРОМ</t>
  </si>
  <si>
    <t>Транспорт</t>
  </si>
  <si>
    <t xml:space="preserve">ГРУППА «ММК» </t>
  </si>
  <si>
    <t>Цветная металлургия</t>
  </si>
  <si>
    <t>ГАЗПРОМ ДОБЫЧА ЯМБУРГ</t>
  </si>
  <si>
    <t>РН-ЮГАНСКНЕФТЕГАЗ</t>
  </si>
  <si>
    <t>ЛУКОЙЛ-ПЕРМЬ</t>
  </si>
  <si>
    <t>ГАЗПРОМ ДОБЫЧА УРЕНГОЙ</t>
  </si>
  <si>
    <t>ГАЗПРОМНЕФТЬ–НОЯБРЬСКНЕФТЕГАЗ</t>
  </si>
  <si>
    <t>Электроэнергетика</t>
  </si>
  <si>
    <t>РН-УВАТНЕФТЕГАЗ</t>
  </si>
  <si>
    <t>ТРАНСНЕФТЬ</t>
  </si>
  <si>
    <t>НГК «СЛАВНЕФТЬ»</t>
  </si>
  <si>
    <t>ГАЗПРОМНЕФТЬ-ХАНТОС</t>
  </si>
  <si>
    <t>ГАЗПРОМ ДОБЫЧА НАДЫМ</t>
  </si>
  <si>
    <t>ГРУППА ЧТПЗ</t>
  </si>
  <si>
    <t>ЕВРАЗ НИЖНЕТАГИЛЬСКИЙ МЕТАЛЛУРГИЧЕСКИЙ КОМБИНАТ</t>
  </si>
  <si>
    <t xml:space="preserve">ЕВРАЗ </t>
  </si>
  <si>
    <t>ГРУППА УРАЛКАЛИЙ</t>
  </si>
  <si>
    <t>РН-НЯГАНЬНЕФТЕГАЗ</t>
  </si>
  <si>
    <t>ГАЗПРОМ ТРАНСГАЗ СУРГУТ</t>
  </si>
  <si>
    <t>ЧЕЛЯБИНСКИЙ МЕТАЛЛУРГИЧЕСКИЙ КОМБИНАТ</t>
  </si>
  <si>
    <t>МЕЧЕЛ</t>
  </si>
  <si>
    <t>АВИАКОМПАНИЯ «ЮТЭЙР»</t>
  </si>
  <si>
    <t>ГРУППА ENEL</t>
  </si>
  <si>
    <t>АНТИПИНСКИЙ НЕФТЕПЕРЕРАБАТЫВАЮЩИЙ ЗАВОД</t>
  </si>
  <si>
    <t>Машиностроение</t>
  </si>
  <si>
    <t>РОССЕТИ</t>
  </si>
  <si>
    <t>ГАЗПРОМ ТРАНСГАЗ ЧАЙКОВСКИЙ</t>
  </si>
  <si>
    <t>ЛУКОЙЛ-ПЕРМНЕФТЕПРОДУКТ</t>
  </si>
  <si>
    <t>Многоотраслевой холдинг</t>
  </si>
  <si>
    <t>ГАЗПРОМ ДОБЫЧА ОРЕНБУРГ</t>
  </si>
  <si>
    <t>ГАЗПРОМНЕФТЬ-УРАЛ</t>
  </si>
  <si>
    <t>ЛУКОЙЛ-АИК</t>
  </si>
  <si>
    <t>ГАЗПРОМ ДОБЫЧА НОЯБРЬСК</t>
  </si>
  <si>
    <t>ЭЛЕМЕНТ-ТРЕЙД (ТОРГОВАЯ СЕТЬ «МОНЕТКА»)</t>
  </si>
  <si>
    <t>Розничная торговля</t>
  </si>
  <si>
    <t>ЛУКОЙЛ–УРАЛНЕФТЕПРОДУКТ</t>
  </si>
  <si>
    <t>КОРПОРАЦИЯ ВСМПО-АВИСМА</t>
  </si>
  <si>
    <t>ГК «РОСТЕХНОЛОГИИ»</t>
  </si>
  <si>
    <t>ФОРТУМ</t>
  </si>
  <si>
    <t>FORTUM (ФИНЛЯНДИЯ)</t>
  </si>
  <si>
    <t>ЗАПОЛЯРНЕФТЬ</t>
  </si>
  <si>
    <t>УРАЛЬСКАЯ СТАЛЬ</t>
  </si>
  <si>
    <t>УРАЛСЕВЕРГАЗ</t>
  </si>
  <si>
    <t>НГК «ИТЕРА»</t>
  </si>
  <si>
    <t>УРАЛЬСКАЯ БОЛЬШЕГРУЗНАЯ ТЕХНИКА — УРАЛВАГОНЗАВОД</t>
  </si>
  <si>
    <t>ГАЗПРОМ ПЕРЕРАБОТКА</t>
  </si>
  <si>
    <t>БАШКИРСКАЯ ГЕНЕРИРУЮЩАЯ КОМПАНИЯ</t>
  </si>
  <si>
    <t>ОБЬНЕФТЕГАЗГЕОЛОГИЯ</t>
  </si>
  <si>
    <t>Сервисные компании</t>
  </si>
  <si>
    <t>СТАЛЕПРОМЫШЛЕННАЯ КОМПАНИЯ</t>
  </si>
  <si>
    <t>НИЖНЕВАРТОВСКОЕ НЕФТЕГАЗОДОБЫВАЮЩЕЕ ПРЕДПРИЯТИЕ</t>
  </si>
  <si>
    <t>РН–ПУРНЕФТЕГАЗ</t>
  </si>
  <si>
    <t>Банки</t>
  </si>
  <si>
    <t>СЕВЕРНЕФТЕГАЗПРОМ</t>
  </si>
  <si>
    <t>НИЖНЕСЕРГИНСКИЙ МЕТИЗНО-МЕТАЛЛУРГИЧЕСКИЙ ЗАВОД</t>
  </si>
  <si>
    <t>ГРУППА НЛМК</t>
  </si>
  <si>
    <t>СЕВЕРСКИЙ ТРУБНЫЙ ЗАВОД</t>
  </si>
  <si>
    <t>ЧЕЛЯБИНСКИЙ ЭЛЕКТРОМЕТАЛЛУРГИЧЕСКИЙ КОМБИНАТ</t>
  </si>
  <si>
    <t>УРАЛО-СИБИРСКАЯ МЕТАЛЛУРГИЧЕСКАЯ КОМПАНИЯ</t>
  </si>
  <si>
    <t>АВИАКОМПАНИЯ «УРАЛЬСКИЕ АВИАЛИНИИ»</t>
  </si>
  <si>
    <t>СИНАРСКИЙ ТРУБНЫЙ ЗАВОД</t>
  </si>
  <si>
    <t>ЕВРАЗ КАЧКАНАРСКИЙ ГОРНО-ОБОГАТИТЕЛЬНЫЙ КОМБИНАТ</t>
  </si>
  <si>
    <t>УРАЛЬСКИЙ БАНК РЕКОНСТРУКЦИИ И РАЗВИТИЯ</t>
  </si>
  <si>
    <t>ГАЗПРОМ ГЕОЛОГОРАЗВЕДКА</t>
  </si>
  <si>
    <t>Фармацевтическая промышленность</t>
  </si>
  <si>
    <t>Строительство</t>
  </si>
  <si>
    <t>МАШИНОСТРОИТЕЛЬНЫЙ ЗАВОД ИМ. М.И. КАЛИНИНА</t>
  </si>
  <si>
    <t>КОНЦЕРН ПВО «АЛМАЗ-АНТЕЙ»</t>
  </si>
  <si>
    <t>КРАСНОЕ И БЕЛОЕ</t>
  </si>
  <si>
    <t>ГРУППА КОМПАНИЙ «ДИКСИ»</t>
  </si>
  <si>
    <t>ГАЗПРОМ ТРАНСГАЗ ЕКАТЕРИНБУРГ</t>
  </si>
  <si>
    <t>УФАОЙЛ</t>
  </si>
  <si>
    <t>ГРУППА КОМПАНИЙ «УФАОЙЛ-ОПТАН»</t>
  </si>
  <si>
    <t>ЯМАЛМЕХАНИЗАЦИЯ</t>
  </si>
  <si>
    <t>УПРАВЛЯЮЩАЯ КОМПАНИЯ «УРАЛЭНЕРГОСТРОЙ»</t>
  </si>
  <si>
    <t>ВАРЬЕГАННЕФТЕГАЗ</t>
  </si>
  <si>
    <t>ГРУППА КОМПАНИЙ «КОМОС ГРУПП»</t>
  </si>
  <si>
    <t>Пищевая промышленность</t>
  </si>
  <si>
    <t>КАМСКИЙ КАБЕЛЬ</t>
  </si>
  <si>
    <t>ЕКАТЕРИНБУРГСКАЯ ТОРГОВО-ПРОМЫШЛЕННАЯ КОМПАНИЯ</t>
  </si>
  <si>
    <t>СЛАВНЕФТЬ-НИЖНЕВАРТОВСК</t>
  </si>
  <si>
    <t>СТРОЙГАЗКОНСАЛТИНГ-СЕВЕР</t>
  </si>
  <si>
    <t>БЕЛОРЕЦКИЙ МЕТАЛЛУРГИЧЕСКИЙ КОМБИНАТ</t>
  </si>
  <si>
    <t>СИБУРТЮМЕНЬГАЗ</t>
  </si>
  <si>
    <t>ОРЕНБУРГСКИЕ АВИАЛИНИИ</t>
  </si>
  <si>
    <t>БЕЛКАМНЕФТЬ</t>
  </si>
  <si>
    <t>НК «РУССНЕФТЬ»</t>
  </si>
  <si>
    <t>ГАЗПРОМ НЕФТЬ ОРЕНБУРГ</t>
  </si>
  <si>
    <t>УРАЛЬСКИЕ ЛОКОМОТИВЫ</t>
  </si>
  <si>
    <t>УРАЛЬСКИЙ ЭЛЕКТРОХИМИЧЕСКИЙ КОМБИНАТ</t>
  </si>
  <si>
    <t>РОСАТОМ</t>
  </si>
  <si>
    <t>Атомная промышленность</t>
  </si>
  <si>
    <t>ГАЗПРОМ ТРАНСГАЗ УФА</t>
  </si>
  <si>
    <t>Телекоммуникации и связь</t>
  </si>
  <si>
    <t>РОСПАН ИНТЕРНЕШНЛ</t>
  </si>
  <si>
    <t>КОНАР</t>
  </si>
  <si>
    <t>ГРУППА МАГНЕЗИТ</t>
  </si>
  <si>
    <t>МОСТОСТРОЙ-11</t>
  </si>
  <si>
    <t>МОСТОТРЕСТ</t>
  </si>
  <si>
    <t>НК «АКИ-ОТЫР»</t>
  </si>
  <si>
    <t>БЕЛЫЕ НОЧИ</t>
  </si>
  <si>
    <t>АРКТИКГАЗ</t>
  </si>
  <si>
    <t>МОСТОСТРОЙ-12</t>
  </si>
  <si>
    <t>ВАРЬЕГАННЕФТЬ</t>
  </si>
  <si>
    <t>ВАНЬЕГАННЕФТЬ</t>
  </si>
  <si>
    <t>СИБНЕФТЕГАЗ</t>
  </si>
  <si>
    <t>АВТОМОБИЛЬНЫЙ ЗАВОД «УРАЛ»</t>
  </si>
  <si>
    <t>ГРУППА ГАЗ</t>
  </si>
  <si>
    <t>КУРГАНМАШЗАВОД</t>
  </si>
  <si>
    <t>КОНЦЕРН «ТРАКТОРНЫЕ ЗАВОДЫ»</t>
  </si>
  <si>
    <t>АШИНСКИЙ МЕТАЛЛУРГИЧЕСКИЙ ЗАВОД</t>
  </si>
  <si>
    <t>МАКФА</t>
  </si>
  <si>
    <t>АЧИМГАЗ</t>
  </si>
  <si>
    <t>ТЕХНОЛОГИЧЕСКАЯ КОМПАНИЯ «ШЛЮМБЕРЖЕ»</t>
  </si>
  <si>
    <t>SCHLUMBERGER (ФРАНЦИЯ)</t>
  </si>
  <si>
    <t>ФОРВАРД</t>
  </si>
  <si>
    <t>ПУРГАЗ</t>
  </si>
  <si>
    <t>СТРОИТЕЛЬНЫЙ ДВОР</t>
  </si>
  <si>
    <t>КОРПОРАЦИЯ ТВЭЛ</t>
  </si>
  <si>
    <t>НОРТГАЗ</t>
  </si>
  <si>
    <t>МОЛНИЯ</t>
  </si>
  <si>
    <t>ПОЛИЭФ</t>
  </si>
  <si>
    <t>АВИАДВИГАТЕЛЬ</t>
  </si>
  <si>
    <t>ГРУППА КОМПАНИЙ «ИНВЕСТГЕОСЕРВИС»</t>
  </si>
  <si>
    <t>УРАЛАСБЕСТ</t>
  </si>
  <si>
    <t>Промышленность строительных материалов</t>
  </si>
  <si>
    <t>Наука</t>
  </si>
  <si>
    <t>УРАЛЬСКИЙ ТРУБНЫЙ ЗАВОД</t>
  </si>
  <si>
    <t>ТЮМЕНСКАЯ ДОМОСТРОИТЕЛЬНАЯ КОМПАНИЯ</t>
  </si>
  <si>
    <t>ИЖСТАЛЬ</t>
  </si>
  <si>
    <t>BUZZI UNICEM</t>
  </si>
  <si>
    <t>ТРЕСТ СКМ</t>
  </si>
  <si>
    <t>КАТКОНЕФТЬ</t>
  </si>
  <si>
    <t>CAT.OIL (АВСТРИЯ)</t>
  </si>
  <si>
    <t>АВИАЦИОННАЯ ТРАНСПОРТНАЯ КОМПАНИЯ «ЯМАЛ»</t>
  </si>
  <si>
    <t>КАМАЗ</t>
  </si>
  <si>
    <t>ЕВРАЗМЕТАЛЛ УРАЛ</t>
  </si>
  <si>
    <t>ГРУППА КОМПАНИЙ «МЕТАЛЛ-КОМПЛЕКТ»</t>
  </si>
  <si>
    <t>ДЕЛЬРУС</t>
  </si>
  <si>
    <t>ИСКРА–АВИГАЗ</t>
  </si>
  <si>
    <t>ИЖЕВСКИЙ МОТОЗАВОД «АКСИОН-ХОЛДИНГ»</t>
  </si>
  <si>
    <t xml:space="preserve">ГЕОТЕК СЕЙСМОРАЗВЕДКА </t>
  </si>
  <si>
    <t>ГЕОТЕК ХОЛДИНГ</t>
  </si>
  <si>
    <t>ИНТЕГРА–БУРЕНИЕ</t>
  </si>
  <si>
    <t>ГРУППА КОМПАНИЙ «ИНТЕГРА»</t>
  </si>
  <si>
    <t>СОЛИКАМСКБУМПРОМ</t>
  </si>
  <si>
    <t>Лесная, деревообрабатывающая и целлюлозно-бумажная промышленность</t>
  </si>
  <si>
    <t>ФАРМАИМПЕКС</t>
  </si>
  <si>
    <t>ГРУППА КОМПАНИЙ «ФАРМАИМПЭКС»</t>
  </si>
  <si>
    <t>ВИЗ-СТАЛЬ</t>
  </si>
  <si>
    <t>СИБУР- ХИМПРОМ</t>
  </si>
  <si>
    <t>ЧЕЛЯБИНСКИЕ КОММУНАЛЬНЫЕ ТЕПЛОВЫЕ СЕТИ</t>
  </si>
  <si>
    <t>Жилищно-коммунальное хозяйство</t>
  </si>
  <si>
    <t>ЕКАТЕРИНБУРГ-2000 (ТМ «МОТИВ»)</t>
  </si>
  <si>
    <t>МЕТРОПОЛИС</t>
  </si>
  <si>
    <t xml:space="preserve">ЮРСКНЕФТЬ </t>
  </si>
  <si>
    <t>ОРСКНЕФТЕОРГСИНТЕЗ</t>
  </si>
  <si>
    <t>КНАУФ ГИПС ЧЕЛЯБИНСК</t>
  </si>
  <si>
    <t>ТЮМЕНСКОЕ ОБЛАСТНОЕ ДОРОЖНО-ЭКСПЛУАТАЦИОННОЕ ПРЕДПРИЯТИЕ</t>
  </si>
  <si>
    <t>ЗОЛОТО СЕВЕРНОГО УРАЛА</t>
  </si>
  <si>
    <t>НЛМК-МЕТИЗ</t>
  </si>
  <si>
    <t>БАШНЕФТЕГЕОФИЗИКА</t>
  </si>
  <si>
    <t>МОТОВИЛИХИНСКИЕ ЗАВОДЫ</t>
  </si>
  <si>
    <t>КОМПАНИЯ УРАЛ–АГРО-ТОРГ</t>
  </si>
  <si>
    <t>X5 RETAIL GROUP</t>
  </si>
  <si>
    <t>МАШИНОСТРОИТЕЛЬНАЯ КОРПОРАЦИЯ «УРАЛМАШ»</t>
  </si>
  <si>
    <t>БАШКИРАВТОДОР</t>
  </si>
  <si>
    <t>ГАЗПРОМ ГАЗОРАСПРЕДЕЛЕНИЕ УФА</t>
  </si>
  <si>
    <t>ПО «УРАЛЬСКИЙ ОПТИКО-МЕХАНИЧЕСКИЙ ЗАВОД»</t>
  </si>
  <si>
    <t>ХОЛДИНГ «ШВАБЕ»</t>
  </si>
  <si>
    <t>БАШИНФОРМСВЯЗЬ</t>
  </si>
  <si>
    <t>НПО «ИСКРА»</t>
  </si>
  <si>
    <t>Страхование</t>
  </si>
  <si>
    <t>ВЫСОКОГОРСКИЙ ГОРНО-ОБОГАТИТЕЛЬНЫЙ КОМБИНАТ</t>
  </si>
  <si>
    <t xml:space="preserve">ГРУППА КОМПАНИЙ НПРО «УРАЛ» </t>
  </si>
  <si>
    <t>КВИН</t>
  </si>
  <si>
    <t>ХЛЕБПРОМ</t>
  </si>
  <si>
    <t>ЮГОРСКРЕМСТРОЙГАЗ</t>
  </si>
  <si>
    <t>ЭСК ЭНЕРГОМОСТ</t>
  </si>
  <si>
    <t>КАТОБЬНЕФТЬ</t>
  </si>
  <si>
    <t>ЖИРОВОЙ КОМБИНАТ</t>
  </si>
  <si>
    <t>ГРУППА КОМПАНИЙ «РУСАГРО»</t>
  </si>
  <si>
    <t>СВЕЗА</t>
  </si>
  <si>
    <t>ОБЛАСТНОЙ АПТЕЧНЫЙ СКЛАД</t>
  </si>
  <si>
    <t>ВОДОКАНАЛ (ЕКАТЕРИНБУРГ)</t>
  </si>
  <si>
    <t>ПО «МОНТАЖНИК»</t>
  </si>
  <si>
    <t>АВТО ПЛЮС</t>
  </si>
  <si>
    <t>ГРУППА КОМПАНИЙ «АВТО ПЛЮС»</t>
  </si>
  <si>
    <t>ИВЕКО–АМТ</t>
  </si>
  <si>
    <t>ЧУСОВСКОЙ МЕТАЛЛУРГИЧЕСКИЙ ЗАВОД</t>
  </si>
  <si>
    <t>НИЖНЕВАРТОВСКСТРОЙДЕТАЛЬ</t>
  </si>
  <si>
    <t>АГРОФИРМА АРИАНТ</t>
  </si>
  <si>
    <t>УРАЛЬСКИЙ ТУРБИННЫЙ ЗАВОД</t>
  </si>
  <si>
    <t>НПП БУРИНТЕХ</t>
  </si>
  <si>
    <t>РЭЙД</t>
  </si>
  <si>
    <t>БАШБЕТОН</t>
  </si>
  <si>
    <t>СЕВЕРНЕФТЬ-УРЕНГОЙ</t>
  </si>
  <si>
    <t>ЕВРОХИМ</t>
  </si>
  <si>
    <t>КАМЕНСК-УРАЛЬСКИЙ ЗАВОД ПО ОБРАБОТКЕ ЦВЕТНЫХ МЕТАЛЛОВ</t>
  </si>
  <si>
    <t>НК КРАСНОЛЕНИНСКНЕФТЕГАЗ</t>
  </si>
  <si>
    <t>САЛАВАТСТЕКЛО</t>
  </si>
  <si>
    <t>Стекольная промышленность</t>
  </si>
  <si>
    <t>ФОРЭС</t>
  </si>
  <si>
    <t>МАГНИТОГОРСКИЙ КОМБИНАТ ХЛЕБОПРОДУКТОВ-СИТНО</t>
  </si>
  <si>
    <t>РАВИС - ПТИЦЕФАБРИКА СОСНОВСКАЯ</t>
  </si>
  <si>
    <t>САРАПУЛЬСКИЙ ЭЛЕКТРОГЕНЕРАТОРНЫЙ ЗАВОД</t>
  </si>
  <si>
    <t>СЛАВНЕФТЬ–МЕГИОННЕФТЕГАЗГЕОЛОГИЯ</t>
  </si>
  <si>
    <t>ФАРМЛЕНД</t>
  </si>
  <si>
    <t>ГК «УРАЛ-ПРЕСС»</t>
  </si>
  <si>
    <t>Подписка и доставка периодических изданий</t>
  </si>
  <si>
    <t>АПРОДУКТ</t>
  </si>
  <si>
    <t>ГРУППА КОМПАНИЙ «АТЛАНТ»</t>
  </si>
  <si>
    <t>ЭКОС</t>
  </si>
  <si>
    <t>Экология</t>
  </si>
  <si>
    <t>УРЕНГОЙДОРСТРОЙ</t>
  </si>
  <si>
    <t>ЛСР. НЕДВИЖИМОСТЬ-УРАЛ</t>
  </si>
  <si>
    <t>ГРУППА ЛСР</t>
  </si>
  <si>
    <t>ЮЖУРАЛАВТОБАН</t>
  </si>
  <si>
    <t>ЧЕБАРКУЛЬСКАЯ ПТИЦА</t>
  </si>
  <si>
    <t>АЛЬФА-СЕРВИС</t>
  </si>
  <si>
    <t>УРАЛХИММАШ</t>
  </si>
  <si>
    <t>ОБЪЕДИНЕННЫЕ МАШИНОСТРОИТЕЛЬНЫЕ ЗАВОДЫ</t>
  </si>
  <si>
    <t>ПЕРМСКИЙ ЗАВОД «МАШИНОСТРОИТЕЛЬ»</t>
  </si>
  <si>
    <t>ВПК «НПО МАШИНОСТРОЕНИЯ»</t>
  </si>
  <si>
    <t>РЕСКОМ–ТЮМЕНЬ</t>
  </si>
  <si>
    <t>БАШСПИРТ</t>
  </si>
  <si>
    <t>ОБЬНЕФТЕГЕОЛОГИЯ</t>
  </si>
  <si>
    <t>АРКТИКНЕФТЕГАЗСТРОЙ</t>
  </si>
  <si>
    <t>АВТОРЕМОНТНОЕ ПРЕДПРИЯТИЕ</t>
  </si>
  <si>
    <t>ТОРГМАСТЕР</t>
  </si>
  <si>
    <t>СПЕЦГАЗАВТОТРАНС</t>
  </si>
  <si>
    <t>КОМПАНИЯ ТОНИКС</t>
  </si>
  <si>
    <t>СОЛИКАМСКИЙ МАГНИЕВЫЙ ЗАВОД</t>
  </si>
  <si>
    <t>ЧЕЛЯБИНСКИЙ КУЗНЕЧНО-ПРЕССОВЫЙ ЗАВОД</t>
  </si>
  <si>
    <t>ЕКАТЕРИНБУРГЭНЕРГО</t>
  </si>
  <si>
    <t>НОВОГОР-ПРИКАМЬЕ</t>
  </si>
  <si>
    <t>РОССИЙСКИЕ КОММУНАЛЬНЫЕ СИСТЕМЫ</t>
  </si>
  <si>
    <t>РУССОЛЬ</t>
  </si>
  <si>
    <t>Производство соли</t>
  </si>
  <si>
    <t>СУДОХОДНАЯ КОМПАНИЯ БАШВОЛГОТАНКЕР</t>
  </si>
  <si>
    <t>МЕЖДУНАРОДНЫЙ АЭРОПОРТ «КОЛЬЦОВО»</t>
  </si>
  <si>
    <t>АЭРОПОРТЫ РЕГИОНОВ  </t>
  </si>
  <si>
    <t>ПРОИЗВОДСТВЕННОЕ ОБЪЕДИНЕНИЕ «СТРЕЛА»</t>
  </si>
  <si>
    <t>УДМУРТСКИЕ КОММУНАЛЬНЫЕ СИСТЕМЫ</t>
  </si>
  <si>
    <t>ГОРНОЗАВОДСКЦЕМЕНТ</t>
  </si>
  <si>
    <t>ЮЖНО-УРАЛЬСКАЯ ГОРНО-ПЕРЕРАБАТЫВАЮЩАЯ КОМПАНИЯ</t>
  </si>
  <si>
    <t>УРАЛМОСТОСТРОЙ</t>
  </si>
  <si>
    <t>УРАЛЭЛЕКТРОСТРОЙ</t>
  </si>
  <si>
    <t>КУРГАНСТАЛЬМОСТ</t>
  </si>
  <si>
    <t>Промышленность металлоконструкций</t>
  </si>
  <si>
    <t>ТРЕСТ УРАЛТРАНССПЕЦСТРОЙ</t>
  </si>
  <si>
    <t>КОРВЕТ</t>
  </si>
  <si>
    <t>КОРПОРАЦИЯ ЮГРАНЕФТЬ</t>
  </si>
  <si>
    <t>ОРЕНБУРГРЕМДОРСТРОЙ</t>
  </si>
  <si>
    <t>ЯМАЛКОММУНЭНЕРГО</t>
  </si>
  <si>
    <t>ГРУППА КОМПАНИЙ «ИНТЕРТЕХЭЛЕКТРО»</t>
  </si>
  <si>
    <t>ВТОРЧЕРМЕТ НЛМК УРАЛ</t>
  </si>
  <si>
    <t>ТОРГОВЫЙ ДОМ АВДОН</t>
  </si>
  <si>
    <t>ЛСР. СТРОИТЕЛЬСТВО-УРАЛ</t>
  </si>
  <si>
    <t>НАУЧНО-ТЕХНИЧЕСКИЙ ЦЕНТР «ЭВРИКА-ТРЕЙД»</t>
  </si>
  <si>
    <t>ЭКОТОН</t>
  </si>
  <si>
    <t>УДМУРТСКАЯ НЕФТЯНАЯ КОМПАНИЯ</t>
  </si>
  <si>
    <t>WEATHERFORD  (ШВЕЙЦАРИЯ)</t>
  </si>
  <si>
    <t>ПРОГНОЗ</t>
  </si>
  <si>
    <t>Информационные технологии</t>
  </si>
  <si>
    <t>ЯМАЛГОССНАБ</t>
  </si>
  <si>
    <t>НСХ АЗИЯ ДРИЛЛИНГ</t>
  </si>
  <si>
    <t xml:space="preserve">ГРУППА КОМПАНИЙ «НЕФТЬСЕРВИСХОЛДИНГ» </t>
  </si>
  <si>
    <t xml:space="preserve">MIDURAL GROUP </t>
  </si>
  <si>
    <t>ЕРМАКОВСКОЕ ПРЕДПРИЯТИЕ ПО РЕМОНТУ СКВАЖИН</t>
  </si>
  <si>
    <t>КУРГАНСКОЕ ОБЩЕСТВО МЕДИЦИНСКИХ ПРЕПАРАТОВ И ИЗДЕЛИЙ «СИНТЕЗ»</t>
  </si>
  <si>
    <t>ТЮМЕНЬСТАЛЬМОСТ</t>
  </si>
  <si>
    <t>НИЖНЕВАРТОВСКБУРНЕФТЬ</t>
  </si>
  <si>
    <t>САТКИНСКИЙ ЧУГУНОПЛАВИЛЬНЫЙ ЗАВОД</t>
  </si>
  <si>
    <t>БЕЛОРУСНЕФТЬ-СИБИРЬ</t>
  </si>
  <si>
    <t>БЕЛОРУСНЕФТЬ</t>
  </si>
  <si>
    <t>ПТИЦЕФАБРИКА РЕФТИНСКАЯ</t>
  </si>
  <si>
    <t>КИЕМБАЕВСКИЙ ГОК «ОРЕНБУРГСКИЕ МИНЕРАЛЫ»</t>
  </si>
  <si>
    <t>ЧЕРНОГОРНЕФТЕСЕРВИС</t>
  </si>
  <si>
    <t>ТАРХОВСКОЕ</t>
  </si>
  <si>
    <t>ТОРГОВЫЙ ДОМ СЫРОБОГАТОВ</t>
  </si>
  <si>
    <t>УРЕНГОЙГИДРОМЕХАНИЗАЦИЯ</t>
  </si>
  <si>
    <t>ЛОРРИ</t>
  </si>
  <si>
    <t>САЛЮТ–ТОРГ</t>
  </si>
  <si>
    <t>САНФРУТ-ТРЕЙД</t>
  </si>
  <si>
    <t>ЛАКИ МОТОРС</t>
  </si>
  <si>
    <t>СИГМА ХОЛДИНГ</t>
  </si>
  <si>
    <t>МЯСОКОМБИНАТ «КУНГУРСКИЙ»</t>
  </si>
  <si>
    <t>СТАР</t>
  </si>
  <si>
    <t>ГОСУДАРСТВЕННЫЙ РАКЕТНЫЙ ЦЕНТР ИМ. АКАДЕМИКА В.П. МАКЕЕВА</t>
  </si>
  <si>
    <t>СЕРВИС ЦЕНТР ЭПУ</t>
  </si>
  <si>
    <t>SCHLUMBERGER B.V. (НИДЕРЛАНДЫ)</t>
  </si>
  <si>
    <t>УРАЛХИМПЛАСТ</t>
  </si>
  <si>
    <t>ЗАВОД ТЕХНОПЛЕКС</t>
  </si>
  <si>
    <t>КОРПОРАЦИЯ ТЕХНОНИКОЛЬ</t>
  </si>
  <si>
    <t>НЕГУСНЕФТЬ</t>
  </si>
  <si>
    <t>ГРУППА СИНТЕЗ</t>
  </si>
  <si>
    <t>ЮЖУРАЛНЕФТЕГАЗ</t>
  </si>
  <si>
    <t>ТОРГОВАЯ КОМПАНИЯ БРОЗЭКС</t>
  </si>
  <si>
    <t>НЕФТЕСПЕЦСТРОЙ</t>
  </si>
  <si>
    <t>ПЕРВЫЙ ХЛЕБОКОМБИНАТ</t>
  </si>
  <si>
    <t>ПЕРМСКИЙ ЗАВОД СИЛИКАТНЫХ ПАНЕЛЕЙ</t>
  </si>
  <si>
    <t>АЛЬЯНС МОТОР ЕКАТЕРИНБУРГ</t>
  </si>
  <si>
    <t>ДИНУР</t>
  </si>
  <si>
    <t>СЕВЕРАВТОДОР</t>
  </si>
  <si>
    <t>КОГАЛЫМНЕФТЕГЕОФИЗИКА</t>
  </si>
  <si>
    <t>ГАЗПРОМ ГАЗОРАСПРЕДЕЛЕНИЕ ОРЕНБУРГ</t>
  </si>
  <si>
    <t>ГАЗПРОМНЕФТЬ - НОЯБРЬСКНЕФТЕГАЗГЕОФИЗИКА</t>
  </si>
  <si>
    <t>ПРОИЗВОДСТВЕННОЕ ОБЪЕДИНЕНИЕ ВОДОСНАБЖЕНИЯ И ВОДООТВЕДЕНИЯ</t>
  </si>
  <si>
    <t>ТЮМЕННИИГИПРОГАЗ</t>
  </si>
  <si>
    <t>БУРУКТАЛЬСКИЙ НИКЕЛЕВЫЙ ЗАВОД</t>
  </si>
  <si>
    <t>ТМК–ИНОКС</t>
  </si>
  <si>
    <t>ТМК–КПВ</t>
  </si>
  <si>
    <t>Чёрная металлургия</t>
  </si>
  <si>
    <t>Научные исследования и разработки</t>
  </si>
  <si>
    <r>
      <t>Объем реализации в 2014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</si>
  <si>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СУРГУТНЕФТЕГАЗ</t>
  </si>
  <si>
    <t>ГРУППА «СЛАВНЕФТЬ–МЕГИОННЕФТЕГАЗ»</t>
  </si>
  <si>
    <t xml:space="preserve">УДМУРТНЕФТЬ </t>
  </si>
  <si>
    <t>ГРУППА КУМЗ</t>
  </si>
  <si>
    <t>КУРГАНСКАЯ ГЕНЕРИРУЮЩАЯ КОМПАНИЯ</t>
  </si>
  <si>
    <t>КЛЮЧЕВСКИЙ ЗАВОД ФЕРРОСПЛАВОВ</t>
  </si>
  <si>
    <t>ГК «НОРМАН-ВИВАТ»</t>
  </si>
  <si>
    <t>ИЭМЗ КУПОЛ</t>
  </si>
  <si>
    <t>ЕРМАКОВСКОЕ</t>
  </si>
  <si>
    <t>УРАЛЬСКИЙ ЗАВОД ЦВЕТНОГО ЛИТЬЯ (ООО "УралЦветЛит")</t>
  </si>
  <si>
    <t>МИЛКОМ</t>
  </si>
  <si>
    <t>СУХОЛОЖСКЦЕМЕНТ (Buzzi Unicem)</t>
  </si>
  <si>
    <t>ТЭК-ЭНЕРГО</t>
  </si>
  <si>
    <t>УФАЛЕЙНИКЕЛЬ</t>
  </si>
  <si>
    <t>ГРУППА КОМПАНИЙ «РЕНОВА» (через Холдинг РОТЕК)</t>
  </si>
  <si>
    <t>ПАО «Протон-ПМ»</t>
  </si>
  <si>
    <t>ГРУППА «ЧЕЛЯБИНВЕСТБАНК»</t>
  </si>
  <si>
    <t>НПРС-1</t>
  </si>
  <si>
    <t>АО «Птицефабрика Пермская»</t>
  </si>
  <si>
    <t>БЕЛЕБЕЕВСКИЙ МОЛОЧНЫЙ КОМБИНАТ</t>
  </si>
  <si>
    <t>Птицефабрика Боровская</t>
  </si>
  <si>
    <t>ПЕРМДОРСТРОЙ</t>
  </si>
  <si>
    <t>ИРБИТСКИЙ МОЛОЧНЫЙ ЗАВОД</t>
  </si>
  <si>
    <t>ТЮМЕНСКИЙ БРОЙЛЕР</t>
  </si>
  <si>
    <t>ПРОКАТМОНТАЖ</t>
  </si>
  <si>
    <t>ПТИЦЕФАБРИКА СВЕРДЛОВСКАЯ</t>
  </si>
  <si>
    <t>НПП СТАРТ ИМ. А. И. ЯСКИНА</t>
  </si>
  <si>
    <t>АК ОЗНА</t>
  </si>
  <si>
    <t>ГУБАХИНСКИЙ КОКС</t>
  </si>
  <si>
    <t>СМТ № 14 (ТРЕСТ № 14)</t>
  </si>
  <si>
    <t>Компания</t>
  </si>
  <si>
    <t>ГРУППА «РУССКАЯ МЕДНАЯ КОМПАНИЯ»</t>
  </si>
  <si>
    <t>ГРУППА КОМПАНИЙ «ЗДОРОВАЯ ФЕРМА»</t>
  </si>
  <si>
    <t>ОРЕНБУРГСКАЯ БУРОВАЯ КОМПАНИЯ</t>
  </si>
  <si>
    <t>_</t>
  </si>
  <si>
    <t>ГРУППА КОМПАНИЙ «БАШКИРСКАЯ ХИМИЯ»</t>
  </si>
  <si>
    <t>ЗАПОЛЯРПРОМГРАЖДАНСТРОЙ</t>
  </si>
  <si>
    <t xml:space="preserve">ГРУППА КОМПАНИЙ «НОВОМЕТ» </t>
  </si>
  <si>
    <t>«Т Плюс»</t>
  </si>
  <si>
    <t>ГК  «ФК Открытие»</t>
  </si>
  <si>
    <t>ФАРМСТАНДАРТ</t>
  </si>
  <si>
    <t>ДСК «Автобан»</t>
  </si>
  <si>
    <t>ОАО «Трубодеталь»</t>
  </si>
  <si>
    <t>МАШИНОСТРОИТЕЛЬНЫЙ КОНЦЕРН «ОРМЕТО–ЮУМЗ»</t>
  </si>
  <si>
    <t>ЧИШМИНСКОЕ</t>
  </si>
  <si>
    <t>«Золотые луга»</t>
  </si>
  <si>
    <t>Управляющая компания ТАУ НефтеХим</t>
  </si>
  <si>
    <t>ЕДИНАЯ ТОРГОВАЯ КОМПАНИЯ</t>
  </si>
  <si>
    <t>УФИМСКИЕ ИНЖЕНЕРНЫЕ СЕТИ</t>
  </si>
  <si>
    <t>ПНППК</t>
  </si>
  <si>
    <t>Корпорации «МИТ»</t>
  </si>
  <si>
    <t>Группа «Продо»</t>
  </si>
  <si>
    <t>ЗАВОД ПЛАСТМАСС</t>
  </si>
  <si>
    <t>Группа предприятий «Стройсервис»</t>
  </si>
  <si>
    <t>СВЕРДЛОВСКАВТОДОР</t>
  </si>
  <si>
    <t>Компания «РАВИС»</t>
  </si>
  <si>
    <t>ИНТЕРНЕТ-МАГАЗИН Е96</t>
  </si>
  <si>
    <t>ЧТЗ-УРАЛТРАК</t>
  </si>
  <si>
    <t>Производство электронных изделий</t>
  </si>
  <si>
    <t>Группа «ЮТэйр»</t>
  </si>
  <si>
    <t>«Аэрофлот – российские авиалинии»</t>
  </si>
  <si>
    <t>Совместное предприятие Синара и Siemens AG</t>
  </si>
  <si>
    <t>Группа УСМК</t>
  </si>
  <si>
    <t>ХАНТЫ-МАНСИЙСКИЙ БАНК ОТКРЫТИЕ</t>
  </si>
  <si>
    <t>Совместное предприятие «Газпром Нефть» и «Новатэк»</t>
  </si>
  <si>
    <t>РОССИЙСКИЙ ФЕДЕРАЛЬНЫЙ ЯДЕРНЫЙ ЦЕНТР – ВСЕРОССИЙСКИЙ НАУЧНО-ИССЛЕДОВАТЕЛЬСКИЙ ИНСТИТУТ ТЕХНИЧЕСКОЙ ФИЗИКИ ИМ. АКАДЕМИКА Е.И. ЗАБАБАХИНА</t>
  </si>
  <si>
    <t>Группа Highmetals KDS</t>
  </si>
  <si>
    <t>РКЦ Прогресс</t>
  </si>
  <si>
    <t>Концерн Ителко</t>
  </si>
  <si>
    <t>Холдинг «ЮМИКО»</t>
  </si>
  <si>
    <t>Холдинг GT Glabal Track Limited</t>
  </si>
  <si>
    <t>нет данных</t>
  </si>
  <si>
    <t>Телеком-оператор «Дом.ru» (АО «ЭР-Телеком Холдинг»)</t>
  </si>
  <si>
    <t>Спецстрой России</t>
  </si>
  <si>
    <t>ЭНЕЛ РОССИЯ</t>
  </si>
  <si>
    <t>Группа Атомстройкомплекс-Строительство</t>
  </si>
  <si>
    <t>–</t>
  </si>
  <si>
    <t>Новотроицкий завод хромовых соединений</t>
  </si>
  <si>
    <t>ЧИШМИНСКИЙ МАСЛОЭКСТРАКЦИОННЫЙ ЗАВОД</t>
  </si>
  <si>
    <t>ОБЪЕДИНЕНИЕ "СОЮЗПИЩЕПРОМ" (быший КХП им. Григоровича)</t>
  </si>
  <si>
    <t>Группа предприятий "ПЦБК"</t>
  </si>
  <si>
    <t>УПРАВЛЕНИЕ БУРОВЫХ РАБОТ-1</t>
  </si>
  <si>
    <t>УРАЛЬСКАЯ МЕТАЛЛООБРАБАТЫВАЮЩАЯ КОМПАНИЯ</t>
  </si>
  <si>
    <t>АГРАРНАЯ ГРУППА - УРАЛ</t>
  </si>
  <si>
    <t>СВЯЗЬСТРОЙМОНТАЖ</t>
  </si>
  <si>
    <t>БАШКИРСКАЯ МЯСНАЯ КОМПАНИЯ</t>
  </si>
  <si>
    <t>УРАЛЦИНК</t>
  </si>
  <si>
    <t>МЕТАЛЛ ПЛЮС</t>
  </si>
  <si>
    <t>АЛЬЯНС-М</t>
  </si>
  <si>
    <t>ЕТКУЛЬЗОЛОТО</t>
  </si>
  <si>
    <t>ЦБК «Кама»</t>
  </si>
  <si>
    <t>УЦСК САНТЕХКОМПЛЕКТ-УРАЛ</t>
  </si>
  <si>
    <t>ВТОРМЕТРЕСУРС</t>
  </si>
  <si>
    <t>САМОТЛОРТРАНС</t>
  </si>
  <si>
    <t>ПТИЦЕФАБРИКА КОМСОМОЛЬСКАЯ</t>
  </si>
  <si>
    <t>КАБЕЛЬНЫЙ ЗАВОД КАБЭКС</t>
  </si>
  <si>
    <t>УДМУРТГЕОЛОГИЯ</t>
  </si>
  <si>
    <t>СВЕРДЛОВСКИЙ КОМБИНАТ ХЛЕБОПРОДУКТОВ</t>
  </si>
  <si>
    <t>СМУ НЕФТЕХИМ</t>
  </si>
  <si>
    <t>ФОРТ ДИАЛОГ</t>
  </si>
  <si>
    <t>КУРАТЬЕ</t>
  </si>
  <si>
    <t>ИРБИТСКИЙ ХИМФАРМЗАВОД</t>
  </si>
  <si>
    <t>ТЮМЕНСКИЙ ФАНЕРНЫЙ ЗАВОД</t>
  </si>
  <si>
    <t>ДЗЕРЖИНСКХИММАШ</t>
  </si>
  <si>
    <t>ГК «Сигма»</t>
  </si>
  <si>
    <t>Сибирская Аграрная Группа</t>
  </si>
  <si>
    <t>Группу компаний ТАВРОС</t>
  </si>
  <si>
    <t>ГРУППА КОМПАНИЙ ЮЖУРАЛЗОЛОТО</t>
  </si>
  <si>
    <t>«Корпорация Стройинвест».</t>
  </si>
  <si>
    <t>Промышленная группа "Генерация"</t>
  </si>
  <si>
    <t>лесная, деревообрабатывающая и целлюлозно-бумажная промышленность</t>
  </si>
  <si>
    <r>
      <t>Объем реализации в 2015 году, млн рублей</t>
    </r>
    <r>
      <rPr>
        <b/>
        <vertAlign val="superscript"/>
        <sz val="10"/>
        <color indexed="8"/>
        <rFont val="Calibri"/>
        <family val="2"/>
      </rPr>
      <t>1</t>
    </r>
  </si>
  <si>
    <t>Валовая прибыль за 2015год, млн рублей</t>
  </si>
  <si>
    <t>Чистая прибыль в 2015 году, млн рублей</t>
  </si>
  <si>
    <t>МРСК УРАЛА</t>
  </si>
  <si>
    <t>РМ Групп</t>
  </si>
  <si>
    <t>ТЮМЕНЬЭНЕРГО</t>
  </si>
  <si>
    <t>ЧЕЛЯБЭНЕРГОСБЫТ</t>
  </si>
  <si>
    <t>ПЕРМЭНЕРГОСБЫТ</t>
  </si>
  <si>
    <t>Место 2014</t>
  </si>
  <si>
    <t>Место 2015</t>
  </si>
  <si>
    <t>ЕКАТЕРИНБУРГСКИЙ ЗАВОД ПО ОБРАБОТКЕ ЦВЕТНЫХ МЕТАЛЛОВ</t>
  </si>
  <si>
    <t>Холдинговая принадлежность 2015</t>
  </si>
  <si>
    <t>Место в Эксперт-400 2015</t>
  </si>
  <si>
    <t>ГАЗПРОМ НЕФТЕХИМ САЛАВАТ</t>
  </si>
  <si>
    <t>«ТРАНСНЕФТЬ-СИБИРЬ»</t>
  </si>
  <si>
    <t>ЮНИПРО 
(РАНЕЕ Э.ОН РОССИЯ)</t>
  </si>
  <si>
    <t>ГРУППА СИНАРА</t>
  </si>
  <si>
    <t>ФЕДЕРАЛЬНАЯ ГРУЗОВАЯ КОМПАНИЯ</t>
  </si>
  <si>
    <t>«РУССКАЯ МЕДНАЯ КОМПАНИЯ»</t>
  </si>
  <si>
    <t>ТРАНСНЕФТЬ - УРАЛ
(РАНЕЕ УРАЛСИБНЕФТЕПРОВОД)</t>
  </si>
  <si>
    <t>ГК МЕТАФРАКС</t>
  </si>
  <si>
    <t>БАШКИРСКАЯ СОДОВАЯ КОМПАНИЯ</t>
  </si>
  <si>
    <r>
      <t>ДИКСИ УРАЛ</t>
    </r>
    <r>
      <rPr>
        <vertAlign val="superscript"/>
        <sz val="10"/>
        <color indexed="8"/>
        <rFont val="Calibri"/>
        <family val="2"/>
      </rPr>
      <t>6</t>
    </r>
  </si>
  <si>
    <r>
      <t>–</t>
    </r>
    <r>
      <rPr>
        <vertAlign val="superscript"/>
        <sz val="10"/>
        <color indexed="8"/>
        <rFont val="Calibri"/>
        <family val="2"/>
      </rPr>
      <t>3</t>
    </r>
  </si>
  <si>
    <t>АО "ОДК-ПМ"
(РАНЕЕ ПЕРМСКИЙ МОТОРНЫЙ ЗАВОД)</t>
  </si>
  <si>
    <t>УРАЛМАШ НГО ХОЛДИНГ</t>
  </si>
  <si>
    <t>АТОМСТРОЙКОМПЛЕКС-СТРОИТЕЛЬСТВО</t>
  </si>
  <si>
    <t>СИБУР ТОБОЛЬСК
(РАНЕЕ ТОБОЛЬСК-НЕФТЕХИМ)</t>
  </si>
  <si>
    <t>РН-ГРП
(РАНЕЕ ТРАЙКАН ВЕЛЛ СЕРВИС)</t>
  </si>
  <si>
    <t>АО «НПО АВТОМАТИКИ» 
(РАНЕЕ НПО АВТОМАТИКИ ИМ. АКАДЕМИКА Н.А. СЕМИХАТОВА)</t>
  </si>
  <si>
    <r>
      <t>«НОВОМЕТ-СЕРВИС»</t>
    </r>
    <r>
      <rPr>
        <vertAlign val="superscript"/>
        <sz val="10"/>
        <color indexed="8"/>
        <rFont val="Calibri"/>
        <family val="2"/>
      </rPr>
      <t>5</t>
    </r>
  </si>
  <si>
    <t>СВЕЗА УРАЛЬСКИЙ 
(РАНЕЕ ПЕРМСКИЙ ФАНЕРНЫЙ КОМБИНАТ)</t>
  </si>
  <si>
    <t>ЭНЕРГОКУРГАН
(РАНЕЕ КУРГАНЭНЕРГО)</t>
  </si>
  <si>
    <r>
      <t>–</t>
    </r>
    <r>
      <rPr>
        <vertAlign val="superscript"/>
        <sz val="10"/>
        <color indexed="8"/>
        <rFont val="Calibri"/>
        <family val="2"/>
      </rPr>
      <t>4</t>
    </r>
  </si>
  <si>
    <r>
      <t>5538,4</t>
    </r>
    <r>
      <rPr>
        <vertAlign val="superscript"/>
        <sz val="10"/>
        <color indexed="8"/>
        <rFont val="Calibri"/>
        <family val="2"/>
      </rPr>
      <t>4</t>
    </r>
  </si>
  <si>
    <r>
      <t>«НОВОМЕТ-ПЕРМЬ»</t>
    </r>
    <r>
      <rPr>
        <vertAlign val="superscript"/>
        <sz val="10"/>
        <color indexed="8"/>
        <rFont val="Calibri"/>
        <family val="2"/>
      </rPr>
      <t>5</t>
    </r>
  </si>
  <si>
    <t>ГРУППА КОМПАНИЙ «РОССИЙСКОЕ МОЛОКО»
(РАНЕЕ ЧГМК)</t>
  </si>
  <si>
    <t>Березниковский содовый завод</t>
  </si>
  <si>
    <r>
      <t>3889,8</t>
    </r>
    <r>
      <rPr>
        <vertAlign val="superscript"/>
        <sz val="10"/>
        <color indexed="8"/>
        <rFont val="Calibri"/>
        <family val="2"/>
      </rPr>
      <t>4</t>
    </r>
  </si>
  <si>
    <t>ХОЛДИНГ «РУССКОЕ ЗЕРНО УФА»</t>
  </si>
  <si>
    <t>Производственно-строительное объединение «РусГазСтрой»</t>
  </si>
  <si>
    <t>ВСЕГО:</t>
  </si>
  <si>
    <r>
      <t xml:space="preserve">1 </t>
    </r>
    <r>
      <rPr>
        <sz val="11"/>
        <rFont val="Arial"/>
        <family val="2"/>
      </rPr>
      <t>Объем реализации — выручка (валовой доход) от реализации продукции, работ, услуг, взятая из соответствующей строки отчета о прибылях и убытках, или показатель, признанный эквивалентным согласно методике составления рейтинга.</t>
    </r>
  </si>
  <si>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Среднее  значение</t>
    </r>
  </si>
  <si>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Место не укзано в связи с изменением источника данных</t>
    </r>
  </si>
  <si>
    <r>
      <rPr>
        <vertAlign val="superscript"/>
        <sz val="12"/>
        <color indexed="8"/>
        <rFont val="Calibri"/>
        <family val="2"/>
      </rPr>
      <t>4</t>
    </r>
    <r>
      <rPr>
        <sz val="12"/>
        <color indexed="8"/>
        <rFont val="Calibri"/>
        <family val="2"/>
      </rPr>
      <t>Место не укзано в связи с существенным изменением данных за прошлый год</t>
    </r>
  </si>
  <si>
    <r>
      <rPr>
        <vertAlign val="superscript"/>
        <sz val="12"/>
        <color indexed="8"/>
        <rFont val="Calibri"/>
        <family val="2"/>
      </rPr>
      <t>5</t>
    </r>
    <r>
      <rPr>
        <sz val="12"/>
        <color indexed="8"/>
        <rFont val="Calibri"/>
        <family val="2"/>
      </rPr>
      <t>В предыдущие годы принимали участие консалидированно в рамках ГК «НОВОМЕТ».</t>
    </r>
  </si>
  <si>
    <r>
      <rPr>
        <vertAlign val="superscript"/>
        <sz val="12"/>
        <color indexed="8"/>
        <rFont val="Calibri"/>
        <family val="2"/>
      </rPr>
      <t xml:space="preserve">6 </t>
    </r>
    <r>
      <rPr>
        <sz val="12"/>
        <color indexed="8"/>
        <rFont val="Calibri"/>
        <family val="2"/>
      </rPr>
      <t xml:space="preserve">Оценка АЦ «Эксперт». Объём реализации в 2014 и 2015 годах рассчитан как произведение доли уральского дивизиона в суммарной выручки ГК «ДИКСИ» (по данным годового отчёта компании) и выручки ГК «ДИКСИ» в целом (по данным предоставленным компанией).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</si>
</sst>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р_."/>
  </numFmts>
  <fonts count="53">
    <font>
      <sz val="10"/>
      <color theme="1"/>
      <name val="Calibri"/>
      <family val="2"/>
    </font>
    <font>
      <sz val="10"/>
      <color indexed="8"/>
      <name val="Arial Cyr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50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NumberFormat="1" applyFill="1" applyAlignment="1">
      <alignment horizontal="left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56" applyNumberFormat="1" applyFont="1" applyFill="1" applyBorder="1" applyAlignment="1">
      <alignment horizontal="left" vertical="center" wrapText="1"/>
      <protection/>
    </xf>
    <xf numFmtId="49" fontId="5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ill="1" applyAlignment="1">
      <alignment/>
    </xf>
    <xf numFmtId="1" fontId="3" fillId="0" borderId="0" xfId="56" applyNumberFormat="1" applyFont="1" applyFill="1" applyBorder="1" applyAlignment="1">
      <alignment/>
      <protection/>
    </xf>
    <xf numFmtId="0" fontId="0" fillId="0" borderId="0" xfId="0" applyBorder="1" applyAlignment="1">
      <alignment/>
    </xf>
    <xf numFmtId="165" fontId="50" fillId="33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6" fontId="50" fillId="33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0" fillId="0" borderId="10" xfId="55" applyNumberFormat="1" applyFont="1" applyBorder="1" applyAlignment="1">
      <alignment horizontal="left" vertical="center" wrapText="1"/>
      <protection/>
    </xf>
    <xf numFmtId="49" fontId="0" fillId="0" borderId="10" xfId="55" applyNumberFormat="1" applyBorder="1" applyAlignment="1">
      <alignment horizontal="left" vertical="center" wrapText="1"/>
      <protection/>
    </xf>
    <xf numFmtId="0" fontId="0" fillId="0" borderId="10" xfId="55" applyNumberFormat="1" applyFill="1" applyBorder="1" applyAlignment="1">
      <alignment horizontal="left" vertical="center" wrapText="1"/>
      <protection/>
    </xf>
    <xf numFmtId="166" fontId="0" fillId="0" borderId="10" xfId="55" applyNumberFormat="1" applyBorder="1" applyAlignment="1">
      <alignment horizontal="center" vertical="center" wrapText="1"/>
      <protection/>
    </xf>
    <xf numFmtId="0" fontId="0" fillId="0" borderId="0" xfId="55" applyBorder="1" applyAlignment="1">
      <alignment vertical="center"/>
      <protection/>
    </xf>
    <xf numFmtId="0" fontId="0" fillId="0" borderId="10" xfId="55" applyBorder="1" applyAlignment="1">
      <alignment horizontal="left" vertical="center" wrapText="1"/>
      <protection/>
    </xf>
    <xf numFmtId="0" fontId="0" fillId="0" borderId="10" xfId="55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" fontId="2" fillId="0" borderId="10" xfId="55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55" applyNumberFormat="1" applyFill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10" xfId="0" applyNumberFormat="1" applyBorder="1" applyAlignment="1">
      <alignment horizontal="left" vertical="center" wrapText="1"/>
    </xf>
    <xf numFmtId="1" fontId="2" fillId="0" borderId="10" xfId="53" applyNumberFormat="1" applyFont="1" applyFill="1" applyBorder="1" applyAlignment="1">
      <alignment horizontal="left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51" fillId="0" borderId="0" xfId="0" applyFont="1" applyFill="1" applyBorder="1" applyAlignment="1">
      <alignment horizontal="left"/>
    </xf>
    <xf numFmtId="1" fontId="7" fillId="0" borderId="0" xfId="56" applyNumberFormat="1" applyFont="1" applyFill="1" applyBorder="1" applyAlignment="1">
      <alignment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10" xfId="0" applyNumberFormat="1" applyFill="1" applyBorder="1" applyAlignment="1">
      <alignment wrapText="1"/>
    </xf>
    <xf numFmtId="165" fontId="0" fillId="0" borderId="10" xfId="0" applyNumberForma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10" xfId="0" applyNumberForma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164" fontId="8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4" fontId="0" fillId="0" borderId="10" xfId="55" applyNumberForma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10" xfId="55" applyNumberFormat="1" applyFont="1" applyFill="1" applyBorder="1" applyAlignment="1">
      <alignment horizontal="center" vertical="center" wrapText="1"/>
      <protection/>
    </xf>
    <xf numFmtId="166" fontId="0" fillId="0" borderId="10" xfId="55" applyNumberFormat="1" applyFill="1" applyBorder="1" applyAlignment="1">
      <alignment horizontal="center" vertical="center" wrapText="1"/>
      <protection/>
    </xf>
    <xf numFmtId="165" fontId="0" fillId="0" borderId="10" xfId="5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Fill="1" applyBorder="1" applyAlignment="1">
      <alignment horizontal="center" vertical="center" wrapText="1"/>
    </xf>
    <xf numFmtId="0" fontId="0" fillId="0" borderId="10" xfId="55" applyNumberFormat="1" applyFont="1" applyBorder="1" applyAlignment="1">
      <alignment horizontal="left" vertical="center" wrapText="1"/>
      <protection/>
    </xf>
    <xf numFmtId="165" fontId="0" fillId="0" borderId="10" xfId="55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/>
    </xf>
    <xf numFmtId="0" fontId="0" fillId="0" borderId="10" xfId="55" applyFill="1" applyBorder="1" applyAlignment="1">
      <alignment horizontal="center" vertical="center" wrapText="1"/>
      <protection/>
    </xf>
    <xf numFmtId="0" fontId="0" fillId="0" borderId="10" xfId="55" applyFill="1" applyBorder="1" applyAlignment="1">
      <alignment horizontal="left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166" fontId="0" fillId="0" borderId="10" xfId="55" applyNumberFormat="1" applyBorder="1" applyAlignment="1">
      <alignment horizontal="center" vertical="center" wrapText="1"/>
      <protection/>
    </xf>
    <xf numFmtId="0" fontId="0" fillId="0" borderId="10" xfId="55" applyNumberFormat="1" applyBorder="1" applyAlignment="1">
      <alignment horizontal="left" vertical="center" wrapText="1"/>
      <protection/>
    </xf>
    <xf numFmtId="164" fontId="52" fillId="0" borderId="10" xfId="0" applyNumberFormat="1" applyFont="1" applyFill="1" applyBorder="1" applyAlignment="1">
      <alignment horizontal="left" vertical="center"/>
    </xf>
    <xf numFmtId="165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49" fontId="0" fillId="0" borderId="10" xfId="55" applyNumberFormat="1" applyFont="1" applyBorder="1" applyAlignment="1">
      <alignment horizontal="left" vertical="center" wrapText="1"/>
      <protection/>
    </xf>
    <xf numFmtId="166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10" xfId="55" applyNumberFormat="1" applyFont="1" applyFill="1" applyBorder="1" applyAlignment="1">
      <alignment horizontal="left" vertical="center" wrapText="1"/>
      <protection/>
    </xf>
    <xf numFmtId="49" fontId="0" fillId="0" borderId="10" xfId="55" applyNumberFormat="1" applyFont="1" applyFill="1" applyBorder="1" applyAlignment="1">
      <alignment horizontal="left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166" fontId="0" fillId="0" borderId="11" xfId="55" applyNumberFormat="1" applyBorder="1" applyAlignment="1">
      <alignment horizontal="center" vertical="center" wrapText="1"/>
      <protection/>
    </xf>
    <xf numFmtId="166" fontId="0" fillId="0" borderId="0" xfId="55" applyNumberFormat="1" applyBorder="1" applyAlignment="1">
      <alignment horizontal="center" vertical="center" wrapText="1"/>
      <protection/>
    </xf>
    <xf numFmtId="0" fontId="0" fillId="0" borderId="10" xfId="55" applyBorder="1" applyAlignment="1">
      <alignment vertical="center"/>
      <protection/>
    </xf>
    <xf numFmtId="0" fontId="0" fillId="0" borderId="10" xfId="55" applyFont="1" applyFill="1" applyBorder="1" applyAlignment="1">
      <alignment horizontal="left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0" fillId="0" borderId="10" xfId="55" applyNumberFormat="1" applyFont="1" applyFill="1" applyBorder="1" applyAlignment="1">
      <alignment horizontal="left" vertical="center" wrapText="1"/>
      <protection/>
    </xf>
    <xf numFmtId="166" fontId="0" fillId="0" borderId="10" xfId="55" applyNumberFormat="1" applyFont="1" applyBorder="1" applyAlignment="1">
      <alignment horizontal="center" vertical="center" wrapText="1"/>
      <protection/>
    </xf>
    <xf numFmtId="164" fontId="0" fillId="0" borderId="10" xfId="55" applyNumberFormat="1" applyFont="1" applyFill="1" applyBorder="1" applyAlignment="1">
      <alignment horizontal="center" vertical="center" wrapText="1"/>
      <protection/>
    </xf>
    <xf numFmtId="166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49" fontId="0" fillId="0" borderId="10" xfId="55" applyNumberFormat="1" applyFont="1" applyBorder="1" applyAlignment="1">
      <alignment horizontal="left" vertical="center" wrapText="1"/>
      <protection/>
    </xf>
    <xf numFmtId="0" fontId="0" fillId="0" borderId="10" xfId="55" applyNumberFormat="1" applyFont="1" applyFill="1" applyBorder="1" applyAlignment="1">
      <alignment horizontal="left" vertical="center" wrapText="1"/>
      <protection/>
    </xf>
    <xf numFmtId="0" fontId="0" fillId="0" borderId="10" xfId="55" applyFill="1" applyBorder="1" applyAlignment="1">
      <alignment vertical="center" wrapText="1"/>
      <protection/>
    </xf>
    <xf numFmtId="166" fontId="0" fillId="0" borderId="10" xfId="55" applyNumberFormat="1" applyBorder="1" applyAlignment="1">
      <alignment vertical="center" wrapText="1"/>
      <protection/>
    </xf>
    <xf numFmtId="0" fontId="0" fillId="0" borderId="10" xfId="55" applyBorder="1" applyAlignment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0" fontId="0" fillId="0" borderId="10" xfId="55" applyFont="1" applyFill="1" applyBorder="1" applyAlignment="1">
      <alignment horizontal="center" vertical="center" wrapText="1"/>
      <protection/>
    </xf>
    <xf numFmtId="166" fontId="0" fillId="0" borderId="10" xfId="55" applyNumberFormat="1" applyFont="1" applyFill="1" applyBorder="1" applyAlignment="1">
      <alignment horizontal="center" vertical="center" wrapText="1"/>
      <protection/>
    </xf>
    <xf numFmtId="49" fontId="0" fillId="0" borderId="10" xfId="55" applyNumberFormat="1" applyFont="1" applyFill="1" applyBorder="1" applyAlignment="1">
      <alignment horizontal="left" vertical="center" wrapText="1"/>
      <protection/>
    </xf>
    <xf numFmtId="49" fontId="0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Fill="1" applyBorder="1" applyAlignment="1">
      <alignment vertical="center" wrapText="1"/>
      <protection/>
    </xf>
    <xf numFmtId="0" fontId="50" fillId="0" borderId="10" xfId="55" applyFont="1" applyBorder="1" applyAlignment="1">
      <alignment vertical="center" wrapText="1"/>
      <protection/>
    </xf>
    <xf numFmtId="166" fontId="50" fillId="0" borderId="10" xfId="55" applyNumberFormat="1" applyFont="1" applyBorder="1" applyAlignment="1">
      <alignment vertical="center" wrapText="1"/>
      <protection/>
    </xf>
    <xf numFmtId="166" fontId="50" fillId="0" borderId="10" xfId="55" applyNumberFormat="1" applyFont="1" applyBorder="1" applyAlignment="1">
      <alignment horizontal="center" vertical="center" wrapText="1"/>
      <protection/>
    </xf>
    <xf numFmtId="1" fontId="4" fillId="0" borderId="0" xfId="56" applyNumberFormat="1" applyFont="1" applyFill="1" applyBorder="1" applyAlignment="1">
      <alignment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 5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97"/>
  <sheetViews>
    <sheetView tabSelected="1" zoomScale="80" zoomScaleNormal="80" zoomScalePageLayoutView="0" workbookViewId="0" topLeftCell="A1">
      <pane xSplit="4" ySplit="3" topLeftCell="E2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228" sqref="M228"/>
    </sheetView>
  </sheetViews>
  <sheetFormatPr defaultColWidth="9.140625" defaultRowHeight="12.75"/>
  <cols>
    <col min="1" max="1" width="7.57421875" style="8" customWidth="1"/>
    <col min="2" max="3" width="7.57421875" style="14" customWidth="1"/>
    <col min="4" max="4" width="40.28125" style="8" customWidth="1"/>
    <col min="5" max="5" width="16.8515625" style="15" customWidth="1"/>
    <col min="6" max="6" width="11.8515625" style="8" customWidth="1"/>
    <col min="7" max="7" width="19.140625" style="15" customWidth="1"/>
    <col min="8" max="8" width="13.57421875" style="25" customWidth="1"/>
    <col min="9" max="9" width="13.00390625" style="25" customWidth="1"/>
    <col min="10" max="10" width="15.140625" style="26" customWidth="1"/>
    <col min="11" max="11" width="14.421875" style="25" customWidth="1"/>
    <col min="12" max="12" width="16.00390625" style="26" customWidth="1"/>
    <col min="13" max="13" width="16.00390625" style="8" customWidth="1"/>
  </cols>
  <sheetData>
    <row r="1" spans="1:13" s="16" customFormat="1" ht="15.75">
      <c r="A1" s="45" t="s">
        <v>89</v>
      </c>
      <c r="B1" s="2"/>
      <c r="C1" s="2"/>
      <c r="D1" s="3"/>
      <c r="E1" s="4"/>
      <c r="F1" s="3"/>
      <c r="G1" s="4"/>
      <c r="H1" s="20"/>
      <c r="I1" s="20"/>
      <c r="J1" s="21"/>
      <c r="K1" s="20"/>
      <c r="L1" s="21"/>
      <c r="M1" s="3"/>
    </row>
    <row r="2" spans="1:13" s="16" customFormat="1" ht="15.75">
      <c r="A2" s="45"/>
      <c r="B2" s="2"/>
      <c r="C2" s="2"/>
      <c r="D2" s="3"/>
      <c r="E2" s="4"/>
      <c r="F2" s="3"/>
      <c r="G2" s="4"/>
      <c r="H2" s="20"/>
      <c r="I2" s="20"/>
      <c r="J2" s="21"/>
      <c r="K2" s="20"/>
      <c r="L2" s="21"/>
      <c r="M2" s="3"/>
    </row>
    <row r="3" spans="1:13" s="9" customFormat="1" ht="60" customHeight="1">
      <c r="A3" s="7" t="s">
        <v>540</v>
      </c>
      <c r="B3" s="7" t="s">
        <v>539</v>
      </c>
      <c r="C3" s="7" t="s">
        <v>543</v>
      </c>
      <c r="D3" s="7" t="s">
        <v>450</v>
      </c>
      <c r="E3" s="1" t="s">
        <v>542</v>
      </c>
      <c r="F3" s="7" t="s">
        <v>0</v>
      </c>
      <c r="G3" s="7" t="s">
        <v>1</v>
      </c>
      <c r="H3" s="22" t="s">
        <v>531</v>
      </c>
      <c r="I3" s="22" t="s">
        <v>419</v>
      </c>
      <c r="J3" s="19" t="s">
        <v>2</v>
      </c>
      <c r="K3" s="22" t="s">
        <v>532</v>
      </c>
      <c r="L3" s="19" t="s">
        <v>533</v>
      </c>
      <c r="M3" s="7" t="s">
        <v>3</v>
      </c>
    </row>
    <row r="4" spans="1:13" s="31" customFormat="1" ht="49.5" customHeight="1">
      <c r="A4" s="74">
        <v>1</v>
      </c>
      <c r="B4" s="74">
        <v>1</v>
      </c>
      <c r="C4" s="74">
        <v>7</v>
      </c>
      <c r="D4" s="85" t="s">
        <v>420</v>
      </c>
      <c r="E4" s="48" t="s">
        <v>454</v>
      </c>
      <c r="F4" s="28" t="s">
        <v>4</v>
      </c>
      <c r="G4" s="85" t="s">
        <v>90</v>
      </c>
      <c r="H4" s="77">
        <v>1002605</v>
      </c>
      <c r="I4" s="77">
        <v>890574</v>
      </c>
      <c r="J4" s="30">
        <f aca="true" t="shared" si="0" ref="J4:J66">(H4/I4-1)*100</f>
        <v>12.579639648137043</v>
      </c>
      <c r="K4" s="84" t="s">
        <v>491</v>
      </c>
      <c r="L4" s="77">
        <v>761573</v>
      </c>
      <c r="M4" s="78" t="s">
        <v>5</v>
      </c>
    </row>
    <row r="5" spans="1:13" s="31" customFormat="1" ht="49.5" customHeight="1">
      <c r="A5" s="81">
        <v>2</v>
      </c>
      <c r="B5" s="74">
        <v>3</v>
      </c>
      <c r="C5" s="106" t="s">
        <v>496</v>
      </c>
      <c r="D5" s="85" t="s">
        <v>91</v>
      </c>
      <c r="E5" s="48" t="s">
        <v>92</v>
      </c>
      <c r="F5" s="28" t="s">
        <v>4</v>
      </c>
      <c r="G5" s="85" t="s">
        <v>90</v>
      </c>
      <c r="H5" s="77">
        <v>695764.067</v>
      </c>
      <c r="I5" s="77">
        <v>626814.861</v>
      </c>
      <c r="J5" s="77">
        <f t="shared" si="0"/>
        <v>10.999931605003855</v>
      </c>
      <c r="K5" s="77">
        <v>280537.135</v>
      </c>
      <c r="L5" s="77">
        <v>97049.747</v>
      </c>
      <c r="M5" s="78" t="s">
        <v>6</v>
      </c>
    </row>
    <row r="6" spans="1:13" s="31" customFormat="1" ht="49.5" customHeight="1">
      <c r="A6" s="74">
        <v>3</v>
      </c>
      <c r="B6" s="74">
        <v>2</v>
      </c>
      <c r="C6" s="74">
        <v>18</v>
      </c>
      <c r="D6" s="85" t="s">
        <v>93</v>
      </c>
      <c r="E6" s="85" t="s">
        <v>454</v>
      </c>
      <c r="F6" s="28" t="s">
        <v>94</v>
      </c>
      <c r="G6" s="85" t="s">
        <v>90</v>
      </c>
      <c r="H6" s="77">
        <v>507630</v>
      </c>
      <c r="I6" s="77">
        <v>438247</v>
      </c>
      <c r="J6" s="77">
        <f t="shared" si="0"/>
        <v>15.831939522689265</v>
      </c>
      <c r="K6" s="84" t="s">
        <v>491</v>
      </c>
      <c r="L6" s="77">
        <v>59564</v>
      </c>
      <c r="M6" s="78" t="s">
        <v>5</v>
      </c>
    </row>
    <row r="7" spans="1:13" s="31" customFormat="1" ht="49.5" customHeight="1">
      <c r="A7" s="81">
        <v>4</v>
      </c>
      <c r="B7" s="74">
        <v>4</v>
      </c>
      <c r="C7" s="74">
        <v>21</v>
      </c>
      <c r="D7" s="85" t="s">
        <v>97</v>
      </c>
      <c r="E7" s="85" t="s">
        <v>454</v>
      </c>
      <c r="F7" s="28" t="s">
        <v>4</v>
      </c>
      <c r="G7" s="85" t="s">
        <v>90</v>
      </c>
      <c r="H7" s="77">
        <v>475325</v>
      </c>
      <c r="I7" s="77">
        <v>357643</v>
      </c>
      <c r="J7" s="77">
        <f t="shared" si="0"/>
        <v>32.90488000603955</v>
      </c>
      <c r="K7" s="84" t="s">
        <v>491</v>
      </c>
      <c r="L7" s="77">
        <v>74119</v>
      </c>
      <c r="M7" s="78" t="s">
        <v>5</v>
      </c>
    </row>
    <row r="8" spans="1:13" s="31" customFormat="1" ht="49.5" customHeight="1">
      <c r="A8" s="74">
        <v>5</v>
      </c>
      <c r="B8" s="74">
        <v>5</v>
      </c>
      <c r="C8" s="106" t="s">
        <v>496</v>
      </c>
      <c r="D8" s="85" t="s">
        <v>98</v>
      </c>
      <c r="E8" s="47" t="s">
        <v>96</v>
      </c>
      <c r="F8" s="28" t="s">
        <v>4</v>
      </c>
      <c r="G8" s="85" t="s">
        <v>90</v>
      </c>
      <c r="H8" s="77">
        <v>373241.6</v>
      </c>
      <c r="I8" s="77">
        <v>322875.198</v>
      </c>
      <c r="J8" s="77">
        <f t="shared" si="0"/>
        <v>15.59934064678452</v>
      </c>
      <c r="K8" s="77">
        <v>121508.445</v>
      </c>
      <c r="L8" s="77">
        <v>63620.181</v>
      </c>
      <c r="M8" s="78" t="s">
        <v>6</v>
      </c>
    </row>
    <row r="9" spans="1:13" s="31" customFormat="1" ht="49.5" customHeight="1">
      <c r="A9" s="81">
        <v>6</v>
      </c>
      <c r="B9" s="74">
        <v>7</v>
      </c>
      <c r="C9" s="74">
        <v>27</v>
      </c>
      <c r="D9" s="85" t="s">
        <v>104</v>
      </c>
      <c r="E9" s="85" t="s">
        <v>454</v>
      </c>
      <c r="F9" s="28" t="s">
        <v>11</v>
      </c>
      <c r="G9" s="85" t="s">
        <v>417</v>
      </c>
      <c r="H9" s="77">
        <v>354144</v>
      </c>
      <c r="I9" s="77">
        <v>302767</v>
      </c>
      <c r="J9" s="77">
        <f t="shared" si="0"/>
        <v>16.96915449834362</v>
      </c>
      <c r="K9" s="77">
        <v>107562</v>
      </c>
      <c r="L9" s="77">
        <v>22377</v>
      </c>
      <c r="M9" s="75" t="s">
        <v>5</v>
      </c>
    </row>
    <row r="10" spans="1:13" s="31" customFormat="1" ht="49.5" customHeight="1">
      <c r="A10" s="74">
        <v>7</v>
      </c>
      <c r="B10" s="74">
        <v>9</v>
      </c>
      <c r="C10" s="74">
        <v>32</v>
      </c>
      <c r="D10" s="85" t="s">
        <v>86</v>
      </c>
      <c r="E10" s="95" t="s">
        <v>454</v>
      </c>
      <c r="F10" s="28" t="s">
        <v>10</v>
      </c>
      <c r="G10" s="85" t="s">
        <v>105</v>
      </c>
      <c r="H10" s="77">
        <v>331704</v>
      </c>
      <c r="I10" s="77">
        <v>253036</v>
      </c>
      <c r="J10" s="77">
        <f t="shared" si="0"/>
        <v>31.089647322910572</v>
      </c>
      <c r="K10" s="84" t="s">
        <v>491</v>
      </c>
      <c r="L10" s="80" t="s">
        <v>491</v>
      </c>
      <c r="M10" s="85" t="s">
        <v>5</v>
      </c>
    </row>
    <row r="11" spans="1:13" s="31" customFormat="1" ht="49.5" customHeight="1">
      <c r="A11" s="81">
        <v>8</v>
      </c>
      <c r="B11" s="74">
        <v>10</v>
      </c>
      <c r="C11" s="106" t="s">
        <v>496</v>
      </c>
      <c r="D11" s="85" t="s">
        <v>101</v>
      </c>
      <c r="E11" s="47" t="s">
        <v>102</v>
      </c>
      <c r="F11" s="28" t="s">
        <v>4</v>
      </c>
      <c r="G11" s="85" t="s">
        <v>103</v>
      </c>
      <c r="H11" s="77">
        <v>274375.989</v>
      </c>
      <c r="I11" s="77">
        <v>254312.966</v>
      </c>
      <c r="J11" s="77">
        <f t="shared" si="0"/>
        <v>7.889107392188577</v>
      </c>
      <c r="K11" s="77">
        <v>25439.416</v>
      </c>
      <c r="L11" s="77">
        <v>2035.077</v>
      </c>
      <c r="M11" s="78" t="s">
        <v>6</v>
      </c>
    </row>
    <row r="12" spans="1:13" s="31" customFormat="1" ht="49.5" customHeight="1">
      <c r="A12" s="74">
        <v>9</v>
      </c>
      <c r="B12" s="74">
        <v>6</v>
      </c>
      <c r="C12" s="106" t="s">
        <v>496</v>
      </c>
      <c r="D12" s="85" t="s">
        <v>95</v>
      </c>
      <c r="E12" s="47" t="s">
        <v>96</v>
      </c>
      <c r="F12" s="28" t="s">
        <v>7</v>
      </c>
      <c r="G12" s="85" t="s">
        <v>90</v>
      </c>
      <c r="H12" s="77">
        <v>252358.456</v>
      </c>
      <c r="I12" s="77">
        <v>310358.086</v>
      </c>
      <c r="J12" s="77">
        <f t="shared" si="0"/>
        <v>-18.68797128746309</v>
      </c>
      <c r="K12" s="77">
        <v>125779.969</v>
      </c>
      <c r="L12" s="77">
        <v>98725.596</v>
      </c>
      <c r="M12" s="78" t="s">
        <v>6</v>
      </c>
    </row>
    <row r="13" spans="1:13" s="31" customFormat="1" ht="49.5" customHeight="1">
      <c r="A13" s="81">
        <v>10</v>
      </c>
      <c r="B13" s="74">
        <v>8</v>
      </c>
      <c r="C13" s="106" t="s">
        <v>496</v>
      </c>
      <c r="D13" s="85" t="s">
        <v>99</v>
      </c>
      <c r="E13" s="47" t="s">
        <v>92</v>
      </c>
      <c r="F13" s="28" t="s">
        <v>8</v>
      </c>
      <c r="G13" s="85" t="s">
        <v>100</v>
      </c>
      <c r="H13" s="77">
        <v>248260.08</v>
      </c>
      <c r="I13" s="77">
        <v>291049.782</v>
      </c>
      <c r="J13" s="77">
        <f t="shared" si="0"/>
        <v>-14.701849871167404</v>
      </c>
      <c r="K13" s="77">
        <v>67545.721</v>
      </c>
      <c r="L13" s="77">
        <v>24093.955</v>
      </c>
      <c r="M13" s="78" t="s">
        <v>6</v>
      </c>
    </row>
    <row r="14" spans="1:13" s="31" customFormat="1" ht="49.5" customHeight="1">
      <c r="A14" s="74">
        <v>11</v>
      </c>
      <c r="B14" s="74">
        <v>11</v>
      </c>
      <c r="C14" s="106" t="s">
        <v>496</v>
      </c>
      <c r="D14" s="85" t="s">
        <v>106</v>
      </c>
      <c r="E14" s="47" t="s">
        <v>102</v>
      </c>
      <c r="F14" s="28" t="s">
        <v>4</v>
      </c>
      <c r="G14" s="85" t="s">
        <v>90</v>
      </c>
      <c r="H14" s="77">
        <v>234428.968</v>
      </c>
      <c r="I14" s="77">
        <v>227028.803</v>
      </c>
      <c r="J14" s="77">
        <f t="shared" si="0"/>
        <v>3.259570989325078</v>
      </c>
      <c r="K14" s="77">
        <v>26783.147</v>
      </c>
      <c r="L14" s="77">
        <v>3848.012</v>
      </c>
      <c r="M14" s="78" t="s">
        <v>6</v>
      </c>
    </row>
    <row r="15" spans="1:13" s="31" customFormat="1" ht="49.5" customHeight="1">
      <c r="A15" s="81">
        <v>12</v>
      </c>
      <c r="B15" s="74">
        <v>12</v>
      </c>
      <c r="C15" s="106" t="s">
        <v>496</v>
      </c>
      <c r="D15" s="85" t="s">
        <v>107</v>
      </c>
      <c r="E15" s="47" t="s">
        <v>96</v>
      </c>
      <c r="F15" s="28" t="s">
        <v>4</v>
      </c>
      <c r="G15" s="85" t="s">
        <v>90</v>
      </c>
      <c r="H15" s="77">
        <v>219119.72</v>
      </c>
      <c r="I15" s="77">
        <v>197072.324</v>
      </c>
      <c r="J15" s="77">
        <f t="shared" si="0"/>
        <v>11.18746435445701</v>
      </c>
      <c r="K15" s="77">
        <v>9159.671</v>
      </c>
      <c r="L15" s="77">
        <v>19365.715</v>
      </c>
      <c r="M15" s="78" t="s">
        <v>6</v>
      </c>
    </row>
    <row r="16" spans="1:13" s="31" customFormat="1" ht="49.5" customHeight="1">
      <c r="A16" s="74">
        <v>13</v>
      </c>
      <c r="B16" s="74">
        <v>14</v>
      </c>
      <c r="C16" s="106" t="s">
        <v>496</v>
      </c>
      <c r="D16" s="85" t="s">
        <v>112</v>
      </c>
      <c r="E16" s="47" t="s">
        <v>96</v>
      </c>
      <c r="F16" s="28" t="s">
        <v>4</v>
      </c>
      <c r="G16" s="85" t="s">
        <v>90</v>
      </c>
      <c r="H16" s="77">
        <v>209209.253</v>
      </c>
      <c r="I16" s="77">
        <v>178121.319</v>
      </c>
      <c r="J16" s="77">
        <f t="shared" si="0"/>
        <v>17.453235903783092</v>
      </c>
      <c r="K16" s="77">
        <v>118177.291</v>
      </c>
      <c r="L16" s="77">
        <v>48914.503</v>
      </c>
      <c r="M16" s="78" t="s">
        <v>6</v>
      </c>
    </row>
    <row r="17" spans="1:13" s="31" customFormat="1" ht="49.5" customHeight="1">
      <c r="A17" s="81">
        <v>14</v>
      </c>
      <c r="B17" s="74">
        <v>15</v>
      </c>
      <c r="C17" s="106" t="s">
        <v>496</v>
      </c>
      <c r="D17" s="85" t="s">
        <v>108</v>
      </c>
      <c r="E17" s="47" t="s">
        <v>92</v>
      </c>
      <c r="F17" s="28" t="s">
        <v>8</v>
      </c>
      <c r="G17" s="85" t="s">
        <v>90</v>
      </c>
      <c r="H17" s="77">
        <v>203056.231</v>
      </c>
      <c r="I17" s="77">
        <v>177306.231</v>
      </c>
      <c r="J17" s="77">
        <f t="shared" si="0"/>
        <v>14.52289626527563</v>
      </c>
      <c r="K17" s="77">
        <v>85640.131</v>
      </c>
      <c r="L17" s="77">
        <v>57338.827</v>
      </c>
      <c r="M17" s="78" t="s">
        <v>6</v>
      </c>
    </row>
    <row r="18" spans="1:13" s="31" customFormat="1" ht="49.5" customHeight="1">
      <c r="A18" s="74">
        <v>15</v>
      </c>
      <c r="B18" s="74">
        <v>16</v>
      </c>
      <c r="C18" s="106" t="s">
        <v>496</v>
      </c>
      <c r="D18" s="85" t="s">
        <v>109</v>
      </c>
      <c r="E18" s="47" t="s">
        <v>102</v>
      </c>
      <c r="F18" s="28" t="s">
        <v>4</v>
      </c>
      <c r="G18" s="85" t="s">
        <v>90</v>
      </c>
      <c r="H18" s="77">
        <v>189665.402</v>
      </c>
      <c r="I18" s="77">
        <v>162976.921</v>
      </c>
      <c r="J18" s="77">
        <f t="shared" si="0"/>
        <v>16.37561983392728</v>
      </c>
      <c r="K18" s="77">
        <v>16019.222</v>
      </c>
      <c r="L18" s="77">
        <v>193.597</v>
      </c>
      <c r="M18" s="78" t="s">
        <v>6</v>
      </c>
    </row>
    <row r="19" spans="1:13" s="31" customFormat="1" ht="49.5" customHeight="1">
      <c r="A19" s="81">
        <v>16</v>
      </c>
      <c r="B19" s="74">
        <v>19</v>
      </c>
      <c r="C19" s="74">
        <v>57</v>
      </c>
      <c r="D19" s="85" t="s">
        <v>120</v>
      </c>
      <c r="E19" s="85" t="s">
        <v>454</v>
      </c>
      <c r="F19" s="28" t="s">
        <v>8</v>
      </c>
      <c r="G19" s="85" t="s">
        <v>100</v>
      </c>
      <c r="H19" s="77">
        <v>189189</v>
      </c>
      <c r="I19" s="77">
        <v>136529</v>
      </c>
      <c r="J19" s="77">
        <f t="shared" si="0"/>
        <v>38.570560100784455</v>
      </c>
      <c r="K19" s="77">
        <v>154519</v>
      </c>
      <c r="L19" s="77">
        <v>10150</v>
      </c>
      <c r="M19" s="78" t="s">
        <v>5</v>
      </c>
    </row>
    <row r="20" spans="1:13" s="31" customFormat="1" ht="49.5" customHeight="1">
      <c r="A20" s="74">
        <v>17</v>
      </c>
      <c r="B20" s="74">
        <v>18</v>
      </c>
      <c r="C20" s="106" t="s">
        <v>496</v>
      </c>
      <c r="D20" s="85" t="s">
        <v>115</v>
      </c>
      <c r="E20" s="27" t="s">
        <v>102</v>
      </c>
      <c r="F20" s="28" t="s">
        <v>4</v>
      </c>
      <c r="G20" s="85" t="s">
        <v>90</v>
      </c>
      <c r="H20" s="77">
        <v>177755.264</v>
      </c>
      <c r="I20" s="77">
        <v>145405.793</v>
      </c>
      <c r="J20" s="77">
        <f t="shared" si="0"/>
        <v>22.247718149716356</v>
      </c>
      <c r="K20" s="77">
        <v>41496.667</v>
      </c>
      <c r="L20" s="77">
        <v>32834.26</v>
      </c>
      <c r="M20" s="78" t="s">
        <v>6</v>
      </c>
    </row>
    <row r="21" spans="1:13" s="31" customFormat="1" ht="49.5" customHeight="1">
      <c r="A21" s="81">
        <v>18</v>
      </c>
      <c r="B21" s="74">
        <v>17</v>
      </c>
      <c r="C21" s="106" t="s">
        <v>496</v>
      </c>
      <c r="D21" s="85" t="s">
        <v>110</v>
      </c>
      <c r="E21" s="47" t="s">
        <v>102</v>
      </c>
      <c r="F21" s="28" t="s">
        <v>4</v>
      </c>
      <c r="G21" s="85" t="s">
        <v>90</v>
      </c>
      <c r="H21" s="77">
        <v>165140.768</v>
      </c>
      <c r="I21" s="77">
        <v>151857.953</v>
      </c>
      <c r="J21" s="77">
        <f t="shared" si="0"/>
        <v>8.746868199915747</v>
      </c>
      <c r="K21" s="77">
        <v>16709.02</v>
      </c>
      <c r="L21" s="77">
        <v>8465.311</v>
      </c>
      <c r="M21" s="78" t="s">
        <v>6</v>
      </c>
    </row>
    <row r="22" spans="1:13" s="31" customFormat="1" ht="49.5" customHeight="1">
      <c r="A22" s="74">
        <v>19</v>
      </c>
      <c r="B22" s="74">
        <v>13</v>
      </c>
      <c r="C22" s="106" t="s">
        <v>496</v>
      </c>
      <c r="D22" s="101" t="s">
        <v>544</v>
      </c>
      <c r="E22" s="48" t="s">
        <v>102</v>
      </c>
      <c r="F22" s="28" t="s">
        <v>94</v>
      </c>
      <c r="G22" s="85" t="s">
        <v>100</v>
      </c>
      <c r="H22" s="77">
        <v>158101.422</v>
      </c>
      <c r="I22" s="77">
        <v>190633.9</v>
      </c>
      <c r="J22" s="77">
        <f t="shared" si="0"/>
        <v>-17.06542120787541</v>
      </c>
      <c r="K22" s="77">
        <v>30747.048</v>
      </c>
      <c r="L22" s="77">
        <v>-8632.309</v>
      </c>
      <c r="M22" s="85" t="s">
        <v>6</v>
      </c>
    </row>
    <row r="23" spans="1:13" s="31" customFormat="1" ht="49.5" customHeight="1">
      <c r="A23" s="81">
        <v>20</v>
      </c>
      <c r="B23" s="74">
        <v>24</v>
      </c>
      <c r="C23" s="74">
        <v>73</v>
      </c>
      <c r="D23" s="85" t="s">
        <v>127</v>
      </c>
      <c r="E23" s="85" t="s">
        <v>454</v>
      </c>
      <c r="F23" s="32" t="s">
        <v>4</v>
      </c>
      <c r="G23" s="85" t="s">
        <v>90</v>
      </c>
      <c r="H23" s="77">
        <v>154195.913</v>
      </c>
      <c r="I23" s="77">
        <v>124624.801</v>
      </c>
      <c r="J23" s="77">
        <f t="shared" si="0"/>
        <v>23.728111710284683</v>
      </c>
      <c r="K23" s="77">
        <v>21853.175</v>
      </c>
      <c r="L23" s="77">
        <v>-59885.9</v>
      </c>
      <c r="M23" s="93" t="s">
        <v>6</v>
      </c>
    </row>
    <row r="24" spans="1:13" s="31" customFormat="1" ht="49.5" customHeight="1">
      <c r="A24" s="74">
        <v>21</v>
      </c>
      <c r="B24" s="74">
        <v>20</v>
      </c>
      <c r="C24" s="74">
        <v>78</v>
      </c>
      <c r="D24" s="85" t="s">
        <v>117</v>
      </c>
      <c r="E24" s="85" t="s">
        <v>454</v>
      </c>
      <c r="F24" s="33" t="s">
        <v>11</v>
      </c>
      <c r="G24" s="85" t="s">
        <v>417</v>
      </c>
      <c r="H24" s="77">
        <v>148366.5</v>
      </c>
      <c r="I24" s="77">
        <v>128122.8</v>
      </c>
      <c r="J24" s="77">
        <f t="shared" si="0"/>
        <v>15.800232277159099</v>
      </c>
      <c r="K24" s="77">
        <v>42441</v>
      </c>
      <c r="L24" s="77">
        <v>6040.5</v>
      </c>
      <c r="M24" s="75" t="s">
        <v>5</v>
      </c>
    </row>
    <row r="25" spans="1:13" s="31" customFormat="1" ht="49.5" customHeight="1">
      <c r="A25" s="81">
        <v>22</v>
      </c>
      <c r="B25" s="74">
        <v>23</v>
      </c>
      <c r="C25" s="106" t="s">
        <v>496</v>
      </c>
      <c r="D25" s="85" t="s">
        <v>421</v>
      </c>
      <c r="E25" s="47" t="s">
        <v>114</v>
      </c>
      <c r="F25" s="28" t="s">
        <v>4</v>
      </c>
      <c r="G25" s="85" t="s">
        <v>90</v>
      </c>
      <c r="H25" s="77">
        <v>142810</v>
      </c>
      <c r="I25" s="77">
        <v>125543</v>
      </c>
      <c r="J25" s="77">
        <f t="shared" si="0"/>
        <v>13.753853261432347</v>
      </c>
      <c r="K25" s="84" t="s">
        <v>491</v>
      </c>
      <c r="L25" s="77">
        <v>12457</v>
      </c>
      <c r="M25" s="78" t="s">
        <v>5</v>
      </c>
    </row>
    <row r="26" spans="1:13" s="31" customFormat="1" ht="49.5" customHeight="1">
      <c r="A26" s="74">
        <v>23</v>
      </c>
      <c r="B26" s="74">
        <v>22</v>
      </c>
      <c r="C26" s="106" t="s">
        <v>496</v>
      </c>
      <c r="D26" s="85" t="s">
        <v>116</v>
      </c>
      <c r="E26" s="47" t="s">
        <v>102</v>
      </c>
      <c r="F26" s="28" t="s">
        <v>4</v>
      </c>
      <c r="G26" s="85" t="s">
        <v>90</v>
      </c>
      <c r="H26" s="77">
        <v>130375.45</v>
      </c>
      <c r="I26" s="77">
        <v>126533.016</v>
      </c>
      <c r="J26" s="77">
        <f t="shared" si="0"/>
        <v>3.036704665286716</v>
      </c>
      <c r="K26" s="77">
        <v>17269.414</v>
      </c>
      <c r="L26" s="77">
        <v>1404.192</v>
      </c>
      <c r="M26" s="78" t="s">
        <v>6</v>
      </c>
    </row>
    <row r="27" spans="1:13" s="31" customFormat="1" ht="49.5" customHeight="1">
      <c r="A27" s="81">
        <v>24</v>
      </c>
      <c r="B27" s="74">
        <v>69</v>
      </c>
      <c r="C27" s="106" t="s">
        <v>496</v>
      </c>
      <c r="D27" s="85" t="s">
        <v>205</v>
      </c>
      <c r="E27" s="47" t="s">
        <v>484</v>
      </c>
      <c r="F27" s="28" t="s">
        <v>4</v>
      </c>
      <c r="G27" s="85" t="s">
        <v>90</v>
      </c>
      <c r="H27" s="77">
        <v>125449.591</v>
      </c>
      <c r="I27" s="77">
        <v>32109.721</v>
      </c>
      <c r="J27" s="77">
        <f t="shared" si="0"/>
        <v>290.69038002541345</v>
      </c>
      <c r="K27" s="77">
        <v>63292.946</v>
      </c>
      <c r="L27" s="77">
        <v>38159.373</v>
      </c>
      <c r="M27" s="78" t="s">
        <v>6</v>
      </c>
    </row>
    <row r="28" spans="1:13" s="31" customFormat="1" ht="49.5" customHeight="1">
      <c r="A28" s="74">
        <v>25</v>
      </c>
      <c r="B28" s="74">
        <v>33</v>
      </c>
      <c r="C28" s="106" t="s">
        <v>496</v>
      </c>
      <c r="D28" s="101" t="s">
        <v>545</v>
      </c>
      <c r="E28" s="47" t="s">
        <v>113</v>
      </c>
      <c r="F28" s="28" t="s">
        <v>4</v>
      </c>
      <c r="G28" s="85" t="s">
        <v>103</v>
      </c>
      <c r="H28" s="77">
        <v>114882.547</v>
      </c>
      <c r="I28" s="77">
        <v>73621.416</v>
      </c>
      <c r="J28" s="77">
        <f t="shared" si="0"/>
        <v>56.04501141352676</v>
      </c>
      <c r="K28" s="77">
        <v>64695.732</v>
      </c>
      <c r="L28" s="77">
        <v>13704.743</v>
      </c>
      <c r="M28" s="78" t="s">
        <v>6</v>
      </c>
    </row>
    <row r="29" spans="1:13" s="31" customFormat="1" ht="49.5" customHeight="1">
      <c r="A29" s="81">
        <v>26</v>
      </c>
      <c r="B29" s="74">
        <v>25</v>
      </c>
      <c r="C29" s="106" t="s">
        <v>496</v>
      </c>
      <c r="D29" s="85" t="s">
        <v>422</v>
      </c>
      <c r="E29" s="27" t="s">
        <v>96</v>
      </c>
      <c r="F29" s="28" t="s">
        <v>9</v>
      </c>
      <c r="G29" s="85" t="s">
        <v>90</v>
      </c>
      <c r="H29" s="68">
        <f>(104267736+4828197)/1000</f>
        <v>109095.933</v>
      </c>
      <c r="I29" s="68">
        <f>(111635182+3790094)/1000</f>
        <v>115425.276</v>
      </c>
      <c r="J29" s="77">
        <f t="shared" si="0"/>
        <v>-5.483498259081476</v>
      </c>
      <c r="K29" s="84" t="s">
        <v>491</v>
      </c>
      <c r="L29" s="77">
        <v>25373.723</v>
      </c>
      <c r="M29" s="78" t="s">
        <v>5</v>
      </c>
    </row>
    <row r="30" spans="1:13" s="31" customFormat="1" ht="49.5" customHeight="1">
      <c r="A30" s="74">
        <v>27</v>
      </c>
      <c r="B30" s="74">
        <v>26</v>
      </c>
      <c r="C30" s="106" t="s">
        <v>496</v>
      </c>
      <c r="D30" s="85" t="s">
        <v>118</v>
      </c>
      <c r="E30" s="47" t="s">
        <v>119</v>
      </c>
      <c r="F30" s="28" t="s">
        <v>10</v>
      </c>
      <c r="G30" s="85" t="s">
        <v>417</v>
      </c>
      <c r="H30" s="77">
        <v>108219.116</v>
      </c>
      <c r="I30" s="77">
        <v>111398.474</v>
      </c>
      <c r="J30" s="77">
        <f t="shared" si="0"/>
        <v>-2.8540408910808</v>
      </c>
      <c r="K30" s="77">
        <v>23253.979</v>
      </c>
      <c r="L30" s="77">
        <v>2436.743</v>
      </c>
      <c r="M30" s="78" t="s">
        <v>6</v>
      </c>
    </row>
    <row r="31" spans="1:13" s="31" customFormat="1" ht="49.5" customHeight="1">
      <c r="A31" s="81">
        <v>28</v>
      </c>
      <c r="B31" s="74">
        <v>28</v>
      </c>
      <c r="C31" s="106" t="s">
        <v>496</v>
      </c>
      <c r="D31" s="85" t="s">
        <v>123</v>
      </c>
      <c r="E31" s="47" t="s">
        <v>124</v>
      </c>
      <c r="F31" s="28" t="s">
        <v>11</v>
      </c>
      <c r="G31" s="85" t="s">
        <v>417</v>
      </c>
      <c r="H31" s="77">
        <v>96107.554</v>
      </c>
      <c r="I31" s="77">
        <v>87729.783</v>
      </c>
      <c r="J31" s="77">
        <f t="shared" si="0"/>
        <v>9.549517522458718</v>
      </c>
      <c r="K31" s="77">
        <v>17071.283</v>
      </c>
      <c r="L31" s="77">
        <v>4027.196</v>
      </c>
      <c r="M31" s="78" t="s">
        <v>6</v>
      </c>
    </row>
    <row r="32" spans="1:13" s="31" customFormat="1" ht="49.5" customHeight="1">
      <c r="A32" s="74">
        <v>29</v>
      </c>
      <c r="B32" s="74">
        <v>29</v>
      </c>
      <c r="C32" s="106" t="s">
        <v>496</v>
      </c>
      <c r="D32" s="85" t="s">
        <v>122</v>
      </c>
      <c r="E32" s="48" t="s">
        <v>102</v>
      </c>
      <c r="F32" s="28" t="s">
        <v>4</v>
      </c>
      <c r="G32" s="85" t="s">
        <v>103</v>
      </c>
      <c r="H32" s="77">
        <v>85268.904</v>
      </c>
      <c r="I32" s="77">
        <v>80165.978</v>
      </c>
      <c r="J32" s="77">
        <f t="shared" si="0"/>
        <v>6.365450939798922</v>
      </c>
      <c r="K32" s="77">
        <v>12490.829</v>
      </c>
      <c r="L32" s="77">
        <v>653.83</v>
      </c>
      <c r="M32" s="78" t="s">
        <v>6</v>
      </c>
    </row>
    <row r="33" spans="1:13" s="31" customFormat="1" ht="49.5" customHeight="1">
      <c r="A33" s="81">
        <v>30</v>
      </c>
      <c r="B33" s="74">
        <v>27</v>
      </c>
      <c r="C33" s="106" t="s">
        <v>496</v>
      </c>
      <c r="D33" s="85" t="s">
        <v>121</v>
      </c>
      <c r="E33" s="47" t="s">
        <v>96</v>
      </c>
      <c r="F33" s="28" t="s">
        <v>4</v>
      </c>
      <c r="G33" s="85" t="s">
        <v>90</v>
      </c>
      <c r="H33" s="77">
        <v>80754.507</v>
      </c>
      <c r="I33" s="77">
        <v>89173.063</v>
      </c>
      <c r="J33" s="77">
        <f t="shared" si="0"/>
        <v>-9.440693990740224</v>
      </c>
      <c r="K33" s="77">
        <v>21419.553</v>
      </c>
      <c r="L33" s="77">
        <v>18001.859</v>
      </c>
      <c r="M33" s="78" t="s">
        <v>6</v>
      </c>
    </row>
    <row r="34" spans="1:13" s="31" customFormat="1" ht="49.5" customHeight="1">
      <c r="A34" s="74">
        <v>31</v>
      </c>
      <c r="B34" s="74">
        <v>30</v>
      </c>
      <c r="C34" s="74">
        <v>147</v>
      </c>
      <c r="D34" s="101" t="s">
        <v>546</v>
      </c>
      <c r="E34" s="85" t="s">
        <v>454</v>
      </c>
      <c r="F34" s="28" t="s">
        <v>4</v>
      </c>
      <c r="G34" s="85" t="s">
        <v>111</v>
      </c>
      <c r="H34" s="77">
        <v>78618.786</v>
      </c>
      <c r="I34" s="77">
        <v>79955.933</v>
      </c>
      <c r="J34" s="77">
        <f t="shared" si="0"/>
        <v>-1.672354945817478</v>
      </c>
      <c r="K34" s="77">
        <v>17954.233</v>
      </c>
      <c r="L34" s="77">
        <v>15545.745</v>
      </c>
      <c r="M34" s="78" t="s">
        <v>6</v>
      </c>
    </row>
    <row r="35" spans="1:13" s="31" customFormat="1" ht="49.5" customHeight="1">
      <c r="A35" s="81">
        <v>32</v>
      </c>
      <c r="B35" s="36">
        <v>59</v>
      </c>
      <c r="C35" s="106" t="s">
        <v>496</v>
      </c>
      <c r="D35" s="85" t="s">
        <v>18</v>
      </c>
      <c r="E35" s="47" t="s">
        <v>19</v>
      </c>
      <c r="F35" s="28" t="s">
        <v>10</v>
      </c>
      <c r="G35" s="85" t="s">
        <v>105</v>
      </c>
      <c r="H35" s="77">
        <v>76472.757</v>
      </c>
      <c r="I35" s="77">
        <v>38212.721</v>
      </c>
      <c r="J35" s="77">
        <f t="shared" si="0"/>
        <v>100.12382002318026</v>
      </c>
      <c r="K35" s="77">
        <v>18241.897</v>
      </c>
      <c r="L35" s="77">
        <v>5618.029</v>
      </c>
      <c r="M35" s="78" t="s">
        <v>6</v>
      </c>
    </row>
    <row r="36" spans="1:13" s="31" customFormat="1" ht="49.5" customHeight="1">
      <c r="A36" s="74">
        <v>33</v>
      </c>
      <c r="B36" s="74">
        <v>52</v>
      </c>
      <c r="C36" s="106" t="s">
        <v>496</v>
      </c>
      <c r="D36" s="85" t="s">
        <v>483</v>
      </c>
      <c r="E36" s="47" t="s">
        <v>459</v>
      </c>
      <c r="F36" s="39" t="s">
        <v>4</v>
      </c>
      <c r="G36" s="85" t="s">
        <v>156</v>
      </c>
      <c r="H36" s="77">
        <f>67042.76+8655.234</f>
        <v>75697.99399999999</v>
      </c>
      <c r="I36" s="77">
        <f>37827.685+5954.765</f>
        <v>43782.45</v>
      </c>
      <c r="J36" s="77">
        <f t="shared" si="0"/>
        <v>72.89574704019532</v>
      </c>
      <c r="K36" s="84" t="s">
        <v>491</v>
      </c>
      <c r="L36" s="77">
        <v>-13126.577</v>
      </c>
      <c r="M36" s="29" t="s">
        <v>5</v>
      </c>
    </row>
    <row r="37" spans="1:13" s="31" customFormat="1" ht="49.5" customHeight="1">
      <c r="A37" s="81">
        <v>34</v>
      </c>
      <c r="B37" s="74">
        <v>43</v>
      </c>
      <c r="C37" s="74">
        <v>155</v>
      </c>
      <c r="D37" s="85" t="s">
        <v>140</v>
      </c>
      <c r="E37" s="62" t="s">
        <v>141</v>
      </c>
      <c r="F37" s="37" t="s">
        <v>10</v>
      </c>
      <c r="G37" s="85" t="s">
        <v>105</v>
      </c>
      <c r="H37" s="77">
        <v>72660.167</v>
      </c>
      <c r="I37" s="77">
        <v>54776.368</v>
      </c>
      <c r="J37" s="77">
        <f t="shared" si="0"/>
        <v>32.6487491832244</v>
      </c>
      <c r="K37" s="77">
        <v>36421.576</v>
      </c>
      <c r="L37" s="77">
        <v>14413.708</v>
      </c>
      <c r="M37" s="75" t="s">
        <v>6</v>
      </c>
    </row>
    <row r="38" spans="1:13" s="31" customFormat="1" ht="49.5" customHeight="1">
      <c r="A38" s="74">
        <v>35</v>
      </c>
      <c r="B38" s="74">
        <v>31</v>
      </c>
      <c r="C38" s="74">
        <v>161</v>
      </c>
      <c r="D38" s="86" t="s">
        <v>494</v>
      </c>
      <c r="E38" s="47" t="s">
        <v>126</v>
      </c>
      <c r="F38" s="28" t="s">
        <v>10</v>
      </c>
      <c r="G38" s="85" t="s">
        <v>111</v>
      </c>
      <c r="H38" s="77">
        <v>71115</v>
      </c>
      <c r="I38" s="77">
        <v>74508</v>
      </c>
      <c r="J38" s="77">
        <f t="shared" si="0"/>
        <v>-4.553873409566755</v>
      </c>
      <c r="K38" s="77">
        <v>4918</v>
      </c>
      <c r="L38" s="77">
        <v>-1803</v>
      </c>
      <c r="M38" s="78" t="s">
        <v>6</v>
      </c>
    </row>
    <row r="39" spans="1:13" s="31" customFormat="1" ht="49.5" customHeight="1">
      <c r="A39" s="81">
        <v>36</v>
      </c>
      <c r="B39" s="74">
        <v>46</v>
      </c>
      <c r="C39" s="74">
        <v>164</v>
      </c>
      <c r="D39" s="95" t="s">
        <v>12</v>
      </c>
      <c r="E39" s="95" t="s">
        <v>13</v>
      </c>
      <c r="F39" s="39" t="s">
        <v>94</v>
      </c>
      <c r="G39" s="95" t="s">
        <v>128</v>
      </c>
      <c r="H39" s="68">
        <v>69864</v>
      </c>
      <c r="I39" s="68">
        <v>51288</v>
      </c>
      <c r="J39" s="68">
        <f t="shared" si="0"/>
        <v>36.21899859616284</v>
      </c>
      <c r="K39" s="68">
        <v>31204</v>
      </c>
      <c r="L39" s="68">
        <v>9039</v>
      </c>
      <c r="M39" s="29" t="s">
        <v>5</v>
      </c>
    </row>
    <row r="40" spans="1:13" s="31" customFormat="1" ht="49.5" customHeight="1">
      <c r="A40" s="74">
        <v>37</v>
      </c>
      <c r="B40" s="74">
        <v>36</v>
      </c>
      <c r="C40" s="106" t="s">
        <v>496</v>
      </c>
      <c r="D40" s="94" t="s">
        <v>534</v>
      </c>
      <c r="E40" s="47" t="s">
        <v>129</v>
      </c>
      <c r="F40" s="28" t="s">
        <v>10</v>
      </c>
      <c r="G40" s="85" t="s">
        <v>111</v>
      </c>
      <c r="H40" s="77">
        <v>69671.656</v>
      </c>
      <c r="I40" s="77">
        <v>68975.197</v>
      </c>
      <c r="J40" s="77">
        <f t="shared" si="0"/>
        <v>1.0097238286974397</v>
      </c>
      <c r="K40" s="84" t="s">
        <v>491</v>
      </c>
      <c r="L40" s="77">
        <v>1477.781</v>
      </c>
      <c r="M40" s="102" t="s">
        <v>5</v>
      </c>
    </row>
    <row r="41" spans="1:13" s="31" customFormat="1" ht="49.5" customHeight="1">
      <c r="A41" s="81">
        <v>38</v>
      </c>
      <c r="B41" s="74">
        <v>38</v>
      </c>
      <c r="C41" s="106" t="s">
        <v>496</v>
      </c>
      <c r="D41" s="85" t="s">
        <v>133</v>
      </c>
      <c r="E41" s="27" t="s">
        <v>102</v>
      </c>
      <c r="F41" s="28" t="s">
        <v>7</v>
      </c>
      <c r="G41" s="85" t="s">
        <v>90</v>
      </c>
      <c r="H41" s="77">
        <v>68617.195</v>
      </c>
      <c r="I41" s="77">
        <v>62030.973</v>
      </c>
      <c r="J41" s="77">
        <f t="shared" si="0"/>
        <v>10.617634516227902</v>
      </c>
      <c r="K41" s="77">
        <v>10977.271</v>
      </c>
      <c r="L41" s="77">
        <v>1397.088</v>
      </c>
      <c r="M41" s="78" t="s">
        <v>6</v>
      </c>
    </row>
    <row r="42" spans="1:13" s="31" customFormat="1" ht="49.5" customHeight="1">
      <c r="A42" s="74">
        <v>39</v>
      </c>
      <c r="B42" s="74">
        <v>40</v>
      </c>
      <c r="C42" s="74">
        <v>173</v>
      </c>
      <c r="D42" s="85" t="s">
        <v>137</v>
      </c>
      <c r="E42" s="94" t="s">
        <v>535</v>
      </c>
      <c r="F42" s="28" t="s">
        <v>10</v>
      </c>
      <c r="G42" s="85" t="s">
        <v>138</v>
      </c>
      <c r="H42" s="77">
        <v>64141.083</v>
      </c>
      <c r="I42" s="77">
        <v>57854.293</v>
      </c>
      <c r="J42" s="77">
        <f t="shared" si="0"/>
        <v>10.866592043567103</v>
      </c>
      <c r="K42" s="77">
        <v>14795.096</v>
      </c>
      <c r="L42" s="77">
        <v>657.428</v>
      </c>
      <c r="M42" s="78" t="s">
        <v>6</v>
      </c>
    </row>
    <row r="43" spans="1:13" s="31" customFormat="1" ht="49.5" customHeight="1">
      <c r="A43" s="81">
        <v>40</v>
      </c>
      <c r="B43" s="74">
        <v>49</v>
      </c>
      <c r="C43" s="106" t="s">
        <v>496</v>
      </c>
      <c r="D43" s="85" t="s">
        <v>144</v>
      </c>
      <c r="E43" s="27" t="s">
        <v>102</v>
      </c>
      <c r="F43" s="28" t="s">
        <v>4</v>
      </c>
      <c r="G43" s="85" t="s">
        <v>90</v>
      </c>
      <c r="H43" s="77">
        <v>60505.175</v>
      </c>
      <c r="I43" s="77">
        <v>50580.642</v>
      </c>
      <c r="J43" s="77">
        <f t="shared" si="0"/>
        <v>19.621208050305093</v>
      </c>
      <c r="K43" s="77">
        <v>2840.384</v>
      </c>
      <c r="L43" s="77">
        <v>2510.674</v>
      </c>
      <c r="M43" s="78" t="s">
        <v>6</v>
      </c>
    </row>
    <row r="44" spans="1:13" s="31" customFormat="1" ht="49.5" customHeight="1">
      <c r="A44" s="74">
        <v>41</v>
      </c>
      <c r="B44" s="74">
        <v>42</v>
      </c>
      <c r="C44" s="106" t="s">
        <v>496</v>
      </c>
      <c r="D44" s="85" t="s">
        <v>130</v>
      </c>
      <c r="E44" s="47" t="s">
        <v>102</v>
      </c>
      <c r="F44" s="28" t="s">
        <v>8</v>
      </c>
      <c r="G44" s="85" t="s">
        <v>103</v>
      </c>
      <c r="H44" s="77">
        <v>58673.381</v>
      </c>
      <c r="I44" s="77">
        <v>54892.743</v>
      </c>
      <c r="J44" s="77">
        <f t="shared" si="0"/>
        <v>6.887318420214483</v>
      </c>
      <c r="K44" s="77">
        <v>6484.615</v>
      </c>
      <c r="L44" s="77">
        <v>1852.66</v>
      </c>
      <c r="M44" s="78" t="s">
        <v>6</v>
      </c>
    </row>
    <row r="45" spans="1:13" s="31" customFormat="1" ht="49.5" customHeight="1">
      <c r="A45" s="81">
        <v>42</v>
      </c>
      <c r="B45" s="74">
        <v>39</v>
      </c>
      <c r="C45" s="106" t="s">
        <v>496</v>
      </c>
      <c r="D45" s="85" t="s">
        <v>131</v>
      </c>
      <c r="E45" s="47" t="s">
        <v>92</v>
      </c>
      <c r="F45" s="28" t="s">
        <v>8</v>
      </c>
      <c r="G45" s="85" t="s">
        <v>85</v>
      </c>
      <c r="H45" s="77">
        <v>58142.946</v>
      </c>
      <c r="I45" s="77">
        <v>58344.524</v>
      </c>
      <c r="J45" s="77">
        <f t="shared" si="0"/>
        <v>-0.3454960057605261</v>
      </c>
      <c r="K45" s="77">
        <v>9678.954</v>
      </c>
      <c r="L45" s="77">
        <v>2979.838</v>
      </c>
      <c r="M45" s="78" t="s">
        <v>6</v>
      </c>
    </row>
    <row r="46" spans="1:13" s="31" customFormat="1" ht="49.5" customHeight="1">
      <c r="A46" s="74">
        <v>43</v>
      </c>
      <c r="B46" s="74">
        <v>64</v>
      </c>
      <c r="C46" s="106" t="s">
        <v>496</v>
      </c>
      <c r="D46" s="85" t="s">
        <v>167</v>
      </c>
      <c r="E46" s="47" t="s">
        <v>102</v>
      </c>
      <c r="F46" s="28" t="s">
        <v>4</v>
      </c>
      <c r="G46" s="85" t="s">
        <v>152</v>
      </c>
      <c r="H46" s="77">
        <v>57329.011</v>
      </c>
      <c r="I46" s="77">
        <v>36630.583</v>
      </c>
      <c r="J46" s="77">
        <f t="shared" si="0"/>
        <v>56.50586560415925</v>
      </c>
      <c r="K46" s="77">
        <v>2834.338</v>
      </c>
      <c r="L46" s="77">
        <v>225.679</v>
      </c>
      <c r="M46" s="78" t="s">
        <v>6</v>
      </c>
    </row>
    <row r="47" spans="1:13" s="31" customFormat="1" ht="49.5" customHeight="1">
      <c r="A47" s="81">
        <v>44</v>
      </c>
      <c r="B47" s="74">
        <v>41</v>
      </c>
      <c r="C47" s="106" t="s">
        <v>496</v>
      </c>
      <c r="D47" s="85" t="s">
        <v>139</v>
      </c>
      <c r="E47" s="47" t="s">
        <v>92</v>
      </c>
      <c r="F47" s="83" t="s">
        <v>94</v>
      </c>
      <c r="G47" s="85" t="s">
        <v>138</v>
      </c>
      <c r="H47" s="77">
        <v>55915.007</v>
      </c>
      <c r="I47" s="77">
        <v>55079.403</v>
      </c>
      <c r="J47" s="77">
        <f t="shared" si="0"/>
        <v>1.5170897912600845</v>
      </c>
      <c r="K47" s="77">
        <v>8696.508</v>
      </c>
      <c r="L47" s="77">
        <v>584.443</v>
      </c>
      <c r="M47" s="78" t="s">
        <v>6</v>
      </c>
    </row>
    <row r="48" spans="1:13" s="31" customFormat="1" ht="49.5" customHeight="1">
      <c r="A48" s="74">
        <v>45</v>
      </c>
      <c r="B48" s="74">
        <v>32</v>
      </c>
      <c r="C48" s="74">
        <v>100</v>
      </c>
      <c r="D48" s="85" t="s">
        <v>17</v>
      </c>
      <c r="E48" s="85" t="s">
        <v>454</v>
      </c>
      <c r="F48" s="28" t="s">
        <v>10</v>
      </c>
      <c r="G48" s="85" t="s">
        <v>128</v>
      </c>
      <c r="H48" s="77">
        <v>54850.103</v>
      </c>
      <c r="I48" s="77">
        <v>74127.622</v>
      </c>
      <c r="J48" s="77">
        <f t="shared" si="0"/>
        <v>-26.005851098258624</v>
      </c>
      <c r="K48" s="77">
        <v>12906.186</v>
      </c>
      <c r="L48" s="77">
        <v>-10076.96</v>
      </c>
      <c r="M48" s="78" t="s">
        <v>6</v>
      </c>
    </row>
    <row r="49" spans="1:13" s="31" customFormat="1" ht="49.5" customHeight="1">
      <c r="A49" s="81">
        <v>46</v>
      </c>
      <c r="B49" s="74">
        <v>47</v>
      </c>
      <c r="C49" s="74">
        <v>180</v>
      </c>
      <c r="D49" s="85" t="s">
        <v>142</v>
      </c>
      <c r="E49" s="27" t="s">
        <v>143</v>
      </c>
      <c r="F49" s="28" t="s">
        <v>11</v>
      </c>
      <c r="G49" s="85" t="s">
        <v>111</v>
      </c>
      <c r="H49" s="77">
        <v>54076.392</v>
      </c>
      <c r="I49" s="77">
        <v>50682.405</v>
      </c>
      <c r="J49" s="77">
        <f t="shared" si="0"/>
        <v>6.696578427957389</v>
      </c>
      <c r="K49" s="77">
        <v>12864.522</v>
      </c>
      <c r="L49" s="77">
        <v>6886.484</v>
      </c>
      <c r="M49" s="78" t="s">
        <v>6</v>
      </c>
    </row>
    <row r="50" spans="1:13" s="31" customFormat="1" ht="49.5" customHeight="1">
      <c r="A50" s="74">
        <v>47</v>
      </c>
      <c r="B50" s="74">
        <v>44</v>
      </c>
      <c r="C50" s="106" t="s">
        <v>496</v>
      </c>
      <c r="D50" s="95" t="s">
        <v>536</v>
      </c>
      <c r="E50" s="47" t="s">
        <v>129</v>
      </c>
      <c r="F50" s="28" t="s">
        <v>4</v>
      </c>
      <c r="G50" s="85" t="s">
        <v>111</v>
      </c>
      <c r="H50" s="77">
        <v>53477.991</v>
      </c>
      <c r="I50" s="77">
        <v>52075.991</v>
      </c>
      <c r="J50" s="77">
        <f t="shared" si="0"/>
        <v>2.692219529725315</v>
      </c>
      <c r="K50" s="84" t="s">
        <v>491</v>
      </c>
      <c r="L50" s="77">
        <v>6471.998</v>
      </c>
      <c r="M50" s="29" t="s">
        <v>5</v>
      </c>
    </row>
    <row r="51" spans="1:13" s="31" customFormat="1" ht="49.5" customHeight="1">
      <c r="A51" s="81">
        <v>48</v>
      </c>
      <c r="B51" s="74">
        <v>45</v>
      </c>
      <c r="C51" s="106" t="s">
        <v>496</v>
      </c>
      <c r="D51" s="85" t="s">
        <v>136</v>
      </c>
      <c r="E51" s="27" t="s">
        <v>102</v>
      </c>
      <c r="F51" s="28" t="s">
        <v>4</v>
      </c>
      <c r="G51" s="85" t="s">
        <v>90</v>
      </c>
      <c r="H51" s="77">
        <v>52818.066</v>
      </c>
      <c r="I51" s="77">
        <v>51484.668</v>
      </c>
      <c r="J51" s="77">
        <f t="shared" si="0"/>
        <v>2.589893363981677</v>
      </c>
      <c r="K51" s="77">
        <v>7145.697</v>
      </c>
      <c r="L51" s="77">
        <v>-299.243</v>
      </c>
      <c r="M51" s="78" t="s">
        <v>6</v>
      </c>
    </row>
    <row r="52" spans="1:13" s="31" customFormat="1" ht="49.5" customHeight="1">
      <c r="A52" s="74">
        <v>49</v>
      </c>
      <c r="B52" s="74">
        <v>51</v>
      </c>
      <c r="C52" s="106" t="s">
        <v>496</v>
      </c>
      <c r="D52" s="85" t="s">
        <v>145</v>
      </c>
      <c r="E52" s="47" t="s">
        <v>15</v>
      </c>
      <c r="F52" s="28" t="s">
        <v>7</v>
      </c>
      <c r="G52" s="85" t="s">
        <v>417</v>
      </c>
      <c r="H52" s="77">
        <v>51872.863</v>
      </c>
      <c r="I52" s="77">
        <v>46330.382</v>
      </c>
      <c r="J52" s="77">
        <f t="shared" si="0"/>
        <v>11.962951222806662</v>
      </c>
      <c r="K52" s="77">
        <v>8056.468</v>
      </c>
      <c r="L52" s="77">
        <v>2945.335</v>
      </c>
      <c r="M52" s="78" t="s">
        <v>6</v>
      </c>
    </row>
    <row r="53" spans="1:13" s="31" customFormat="1" ht="49.5" customHeight="1">
      <c r="A53" s="81">
        <v>50</v>
      </c>
      <c r="B53" s="74">
        <v>37</v>
      </c>
      <c r="C53" s="74">
        <v>204</v>
      </c>
      <c r="D53" s="101" t="s">
        <v>547</v>
      </c>
      <c r="E53" s="85" t="s">
        <v>454</v>
      </c>
      <c r="F53" s="32" t="s">
        <v>10</v>
      </c>
      <c r="G53" s="85" t="s">
        <v>132</v>
      </c>
      <c r="H53" s="77">
        <v>51753.02</v>
      </c>
      <c r="I53" s="77">
        <v>68691.115</v>
      </c>
      <c r="J53" s="77">
        <f t="shared" si="0"/>
        <v>-24.658349191158134</v>
      </c>
      <c r="K53" s="84" t="s">
        <v>491</v>
      </c>
      <c r="L53" s="77">
        <v>1963.843</v>
      </c>
      <c r="M53" s="93" t="s">
        <v>6</v>
      </c>
    </row>
    <row r="54" spans="1:13" s="31" customFormat="1" ht="49.5" customHeight="1">
      <c r="A54" s="74">
        <v>51</v>
      </c>
      <c r="B54" s="38">
        <v>35</v>
      </c>
      <c r="C54" s="38">
        <v>163</v>
      </c>
      <c r="D54" s="85" t="s">
        <v>125</v>
      </c>
      <c r="E54" s="56" t="s">
        <v>479</v>
      </c>
      <c r="F54" s="28" t="s">
        <v>4</v>
      </c>
      <c r="G54" s="85" t="s">
        <v>103</v>
      </c>
      <c r="H54" s="77">
        <v>49664.882</v>
      </c>
      <c r="I54" s="77">
        <v>70966.283</v>
      </c>
      <c r="J54" s="77">
        <f t="shared" si="0"/>
        <v>-30.01622756542005</v>
      </c>
      <c r="K54" s="77">
        <v>-2422.803</v>
      </c>
      <c r="L54" s="77">
        <v>-18426.422</v>
      </c>
      <c r="M54" s="78" t="s">
        <v>6</v>
      </c>
    </row>
    <row r="55" spans="1:13" s="31" customFormat="1" ht="49.5" customHeight="1">
      <c r="A55" s="81">
        <v>52</v>
      </c>
      <c r="B55" s="74">
        <v>61</v>
      </c>
      <c r="C55" s="106" t="s">
        <v>496</v>
      </c>
      <c r="D55" s="85" t="s">
        <v>157</v>
      </c>
      <c r="E55" s="47" t="s">
        <v>102</v>
      </c>
      <c r="F55" s="28" t="s">
        <v>4</v>
      </c>
      <c r="G55" s="85" t="s">
        <v>90</v>
      </c>
      <c r="H55" s="77">
        <v>49463.09</v>
      </c>
      <c r="I55" s="77">
        <v>37214.14</v>
      </c>
      <c r="J55" s="77">
        <f t="shared" si="0"/>
        <v>32.91477379297223</v>
      </c>
      <c r="K55" s="77">
        <v>19963.486</v>
      </c>
      <c r="L55" s="77">
        <v>10118.303</v>
      </c>
      <c r="M55" s="78" t="s">
        <v>6</v>
      </c>
    </row>
    <row r="56" spans="1:13" s="31" customFormat="1" ht="49.5" customHeight="1">
      <c r="A56" s="74">
        <v>53</v>
      </c>
      <c r="B56" s="74">
        <v>58</v>
      </c>
      <c r="C56" s="74">
        <v>212</v>
      </c>
      <c r="D56" s="85" t="s">
        <v>161</v>
      </c>
      <c r="E56" s="56" t="s">
        <v>162</v>
      </c>
      <c r="F56" s="83" t="s">
        <v>11</v>
      </c>
      <c r="G56" s="85" t="s">
        <v>417</v>
      </c>
      <c r="H56" s="77">
        <v>48544.16</v>
      </c>
      <c r="I56" s="77">
        <v>38232.563</v>
      </c>
      <c r="J56" s="77">
        <f t="shared" si="0"/>
        <v>26.97071865153273</v>
      </c>
      <c r="K56" s="77">
        <v>16353.805</v>
      </c>
      <c r="L56" s="77">
        <v>5783.271</v>
      </c>
      <c r="M56" s="78" t="s">
        <v>6</v>
      </c>
    </row>
    <row r="57" spans="1:13" s="31" customFormat="1" ht="49.5" customHeight="1">
      <c r="A57" s="81">
        <v>54</v>
      </c>
      <c r="B57" s="74">
        <v>50</v>
      </c>
      <c r="C57" s="106" t="s">
        <v>496</v>
      </c>
      <c r="D57" s="101" t="s">
        <v>548</v>
      </c>
      <c r="E57" s="47" t="s">
        <v>14</v>
      </c>
      <c r="F57" s="28" t="s">
        <v>10</v>
      </c>
      <c r="G57" s="85" t="s">
        <v>103</v>
      </c>
      <c r="H57" s="77">
        <v>46484.654</v>
      </c>
      <c r="I57" s="77">
        <v>49791.852</v>
      </c>
      <c r="J57" s="77">
        <f t="shared" si="0"/>
        <v>-6.64204657420655</v>
      </c>
      <c r="K57" s="77">
        <v>-7485.769</v>
      </c>
      <c r="L57" s="77">
        <v>-8548.581</v>
      </c>
      <c r="M57" s="61" t="s">
        <v>6</v>
      </c>
    </row>
    <row r="58" spans="1:13" s="31" customFormat="1" ht="49.5" customHeight="1">
      <c r="A58" s="74">
        <v>55</v>
      </c>
      <c r="B58" s="74">
        <v>66</v>
      </c>
      <c r="C58" s="74">
        <v>227</v>
      </c>
      <c r="D58" s="101" t="s">
        <v>549</v>
      </c>
      <c r="E58" s="56" t="s">
        <v>451</v>
      </c>
      <c r="F58" s="28" t="s">
        <v>10</v>
      </c>
      <c r="G58" s="85" t="s">
        <v>105</v>
      </c>
      <c r="H58" s="77">
        <v>45574</v>
      </c>
      <c r="I58" s="77">
        <v>36395</v>
      </c>
      <c r="J58" s="77">
        <f t="shared" si="0"/>
        <v>25.220497321060577</v>
      </c>
      <c r="K58" s="77">
        <v>4691</v>
      </c>
      <c r="L58" s="77">
        <v>-5789</v>
      </c>
      <c r="M58" s="78" t="s">
        <v>6</v>
      </c>
    </row>
    <row r="59" spans="1:13" s="31" customFormat="1" ht="49.5" customHeight="1">
      <c r="A59" s="81">
        <v>56</v>
      </c>
      <c r="B59" s="74">
        <v>55</v>
      </c>
      <c r="C59" s="106" t="s">
        <v>496</v>
      </c>
      <c r="D59" s="85" t="s">
        <v>155</v>
      </c>
      <c r="E59" s="56" t="s">
        <v>96</v>
      </c>
      <c r="F59" s="28" t="s">
        <v>4</v>
      </c>
      <c r="G59" s="85" t="s">
        <v>90</v>
      </c>
      <c r="H59" s="77">
        <v>44613.036</v>
      </c>
      <c r="I59" s="77">
        <v>39567.211</v>
      </c>
      <c r="J59" s="77">
        <f t="shared" si="0"/>
        <v>12.752541491994451</v>
      </c>
      <c r="K59" s="77">
        <v>2162.228</v>
      </c>
      <c r="L59" s="77">
        <v>11018.874</v>
      </c>
      <c r="M59" s="78" t="s">
        <v>6</v>
      </c>
    </row>
    <row r="60" spans="1:13" s="31" customFormat="1" ht="49.5" customHeight="1">
      <c r="A60" s="74">
        <v>57</v>
      </c>
      <c r="B60" s="74">
        <v>67</v>
      </c>
      <c r="C60" s="106" t="s">
        <v>496</v>
      </c>
      <c r="D60" s="101" t="s">
        <v>550</v>
      </c>
      <c r="E60" s="56" t="s">
        <v>113</v>
      </c>
      <c r="F60" s="28" t="s">
        <v>94</v>
      </c>
      <c r="G60" s="85" t="s">
        <v>103</v>
      </c>
      <c r="H60" s="77">
        <v>44246.056</v>
      </c>
      <c r="I60" s="77">
        <v>36338.277</v>
      </c>
      <c r="J60" s="77">
        <f t="shared" si="0"/>
        <v>21.761568386965614</v>
      </c>
      <c r="K60" s="77">
        <v>16434.54</v>
      </c>
      <c r="L60" s="77">
        <v>3322.837</v>
      </c>
      <c r="M60" s="78" t="s">
        <v>6</v>
      </c>
    </row>
    <row r="61" spans="1:13" s="31" customFormat="1" ht="49.5" customHeight="1">
      <c r="A61" s="81">
        <v>58</v>
      </c>
      <c r="B61" s="74">
        <v>63</v>
      </c>
      <c r="C61" s="74">
        <v>234</v>
      </c>
      <c r="D61" s="85" t="s">
        <v>163</v>
      </c>
      <c r="E61" s="85" t="s">
        <v>454</v>
      </c>
      <c r="F61" s="28" t="s">
        <v>10</v>
      </c>
      <c r="G61" s="85" t="s">
        <v>103</v>
      </c>
      <c r="H61" s="77">
        <v>43843.243</v>
      </c>
      <c r="I61" s="77">
        <v>36666.287</v>
      </c>
      <c r="J61" s="77">
        <f t="shared" si="0"/>
        <v>19.5737190405999</v>
      </c>
      <c r="K61" s="77">
        <v>4117.299</v>
      </c>
      <c r="L61" s="77">
        <v>285.279</v>
      </c>
      <c r="M61" s="75" t="s">
        <v>6</v>
      </c>
    </row>
    <row r="62" spans="1:13" s="31" customFormat="1" ht="49.5" customHeight="1">
      <c r="A62" s="74">
        <v>59</v>
      </c>
      <c r="B62" s="74">
        <v>60</v>
      </c>
      <c r="C62" s="106" t="s">
        <v>496</v>
      </c>
      <c r="D62" s="85" t="s">
        <v>151</v>
      </c>
      <c r="E62" s="47" t="s">
        <v>114</v>
      </c>
      <c r="F62" s="28" t="s">
        <v>4</v>
      </c>
      <c r="G62" s="85" t="s">
        <v>152</v>
      </c>
      <c r="H62" s="77">
        <v>43347.13</v>
      </c>
      <c r="I62" s="77">
        <v>37295.457</v>
      </c>
      <c r="J62" s="77">
        <f t="shared" si="0"/>
        <v>16.226300699304996</v>
      </c>
      <c r="K62" s="77">
        <v>5129.422</v>
      </c>
      <c r="L62" s="77">
        <v>-909.167</v>
      </c>
      <c r="M62" s="78" t="s">
        <v>6</v>
      </c>
    </row>
    <row r="63" spans="1:13" s="31" customFormat="1" ht="49.5" customHeight="1">
      <c r="A63" s="81">
        <v>60</v>
      </c>
      <c r="B63" s="74">
        <v>48</v>
      </c>
      <c r="C63" s="106" t="s">
        <v>496</v>
      </c>
      <c r="D63" s="85" t="s">
        <v>135</v>
      </c>
      <c r="E63" s="47" t="s">
        <v>92</v>
      </c>
      <c r="F63" s="28" t="s">
        <v>4</v>
      </c>
      <c r="G63" s="85" t="s">
        <v>90</v>
      </c>
      <c r="H63" s="77">
        <v>43284.695</v>
      </c>
      <c r="I63" s="77">
        <v>50596.902</v>
      </c>
      <c r="J63" s="77">
        <f t="shared" si="0"/>
        <v>-14.45188679733791</v>
      </c>
      <c r="K63" s="77">
        <v>23819.258</v>
      </c>
      <c r="L63" s="77">
        <v>6760.175</v>
      </c>
      <c r="M63" s="78" t="s">
        <v>6</v>
      </c>
    </row>
    <row r="64" spans="1:13" s="31" customFormat="1" ht="49.5" customHeight="1">
      <c r="A64" s="74">
        <v>61</v>
      </c>
      <c r="B64" s="74">
        <v>73</v>
      </c>
      <c r="C64" s="74">
        <v>245</v>
      </c>
      <c r="D64" s="101" t="s">
        <v>551</v>
      </c>
      <c r="E64" s="85" t="s">
        <v>454</v>
      </c>
      <c r="F64" s="28" t="s">
        <v>8</v>
      </c>
      <c r="G64" s="85" t="s">
        <v>100</v>
      </c>
      <c r="H64" s="77">
        <v>41852.338</v>
      </c>
      <c r="I64" s="77">
        <v>31001.186</v>
      </c>
      <c r="J64" s="77">
        <f t="shared" si="0"/>
        <v>35.00237700583455</v>
      </c>
      <c r="K64" s="77">
        <v>14575.002</v>
      </c>
      <c r="L64" s="77">
        <v>8009.157</v>
      </c>
      <c r="M64" s="75" t="s">
        <v>5</v>
      </c>
    </row>
    <row r="65" spans="1:13" s="31" customFormat="1" ht="49.5" customHeight="1">
      <c r="A65" s="81">
        <v>62</v>
      </c>
      <c r="B65" s="74">
        <v>53</v>
      </c>
      <c r="C65" s="106" t="s">
        <v>496</v>
      </c>
      <c r="D65" s="85" t="s">
        <v>150</v>
      </c>
      <c r="E65" s="48" t="s">
        <v>16</v>
      </c>
      <c r="F65" s="28" t="s">
        <v>94</v>
      </c>
      <c r="G65" s="85" t="s">
        <v>111</v>
      </c>
      <c r="H65" s="77">
        <v>41836.068</v>
      </c>
      <c r="I65" s="77">
        <v>41999.132</v>
      </c>
      <c r="J65" s="77">
        <f t="shared" si="0"/>
        <v>-0.3882556429975703</v>
      </c>
      <c r="K65" s="77">
        <v>3833.85</v>
      </c>
      <c r="L65" s="77">
        <v>1024.626</v>
      </c>
      <c r="M65" s="78" t="s">
        <v>6</v>
      </c>
    </row>
    <row r="66" spans="1:13" s="31" customFormat="1" ht="49.5" customHeight="1">
      <c r="A66" s="74">
        <v>63</v>
      </c>
      <c r="B66" s="74">
        <v>54</v>
      </c>
      <c r="C66" s="74">
        <v>246</v>
      </c>
      <c r="D66" s="95" t="s">
        <v>153</v>
      </c>
      <c r="E66" s="95" t="s">
        <v>454</v>
      </c>
      <c r="F66" s="75" t="s">
        <v>10</v>
      </c>
      <c r="G66" s="95" t="s">
        <v>85</v>
      </c>
      <c r="H66" s="68">
        <v>41709.005</v>
      </c>
      <c r="I66" s="68">
        <v>39870.831</v>
      </c>
      <c r="J66" s="68">
        <f t="shared" si="0"/>
        <v>4.610322769545494</v>
      </c>
      <c r="K66" s="68">
        <v>4688.883</v>
      </c>
      <c r="L66" s="68">
        <v>924.948</v>
      </c>
      <c r="M66" s="75" t="s">
        <v>6</v>
      </c>
    </row>
    <row r="67" spans="1:13" s="31" customFormat="1" ht="49.5" customHeight="1">
      <c r="A67" s="81">
        <v>64</v>
      </c>
      <c r="B67" s="74">
        <v>75</v>
      </c>
      <c r="C67" s="74">
        <v>257</v>
      </c>
      <c r="D67" s="85" t="s">
        <v>170</v>
      </c>
      <c r="E67" s="47" t="s">
        <v>171</v>
      </c>
      <c r="F67" s="28" t="s">
        <v>10</v>
      </c>
      <c r="G67" s="85" t="s">
        <v>128</v>
      </c>
      <c r="H67" s="77">
        <v>39898.93</v>
      </c>
      <c r="I67" s="77">
        <v>27823.222</v>
      </c>
      <c r="J67" s="77">
        <f aca="true" t="shared" si="1" ref="J67:J129">(H67/I67-1)*100</f>
        <v>43.40154422086702</v>
      </c>
      <c r="K67" s="77">
        <v>14376.707</v>
      </c>
      <c r="L67" s="77">
        <v>6905.486</v>
      </c>
      <c r="M67" s="78" t="s">
        <v>6</v>
      </c>
    </row>
    <row r="68" spans="1:13" s="31" customFormat="1" ht="49.5" customHeight="1">
      <c r="A68" s="74">
        <v>65</v>
      </c>
      <c r="B68" s="81">
        <v>34</v>
      </c>
      <c r="C68" s="106" t="s">
        <v>496</v>
      </c>
      <c r="D68" s="85" t="s">
        <v>134</v>
      </c>
      <c r="E68" s="56" t="s">
        <v>102</v>
      </c>
      <c r="F68" s="28" t="s">
        <v>10</v>
      </c>
      <c r="G68" s="85" t="s">
        <v>85</v>
      </c>
      <c r="H68" s="77">
        <v>39727.453</v>
      </c>
      <c r="I68" s="77">
        <v>72023.081</v>
      </c>
      <c r="J68" s="77">
        <f t="shared" si="1"/>
        <v>-44.84066434203224</v>
      </c>
      <c r="K68" s="77">
        <v>5245.432</v>
      </c>
      <c r="L68" s="77">
        <v>805.081</v>
      </c>
      <c r="M68" s="78" t="s">
        <v>6</v>
      </c>
    </row>
    <row r="69" spans="1:13" s="31" customFormat="1" ht="49.5" customHeight="1">
      <c r="A69" s="81">
        <v>66</v>
      </c>
      <c r="B69" s="74">
        <v>65</v>
      </c>
      <c r="C69" s="106" t="s">
        <v>496</v>
      </c>
      <c r="D69" s="85" t="s">
        <v>149</v>
      </c>
      <c r="E69" s="47" t="s">
        <v>102</v>
      </c>
      <c r="F69" s="28" t="s">
        <v>4</v>
      </c>
      <c r="G69" s="85" t="s">
        <v>90</v>
      </c>
      <c r="H69" s="77">
        <v>39072.767</v>
      </c>
      <c r="I69" s="77">
        <v>36544.479</v>
      </c>
      <c r="J69" s="77">
        <f t="shared" si="1"/>
        <v>6.918385674618599</v>
      </c>
      <c r="K69" s="77">
        <v>10111.933</v>
      </c>
      <c r="L69" s="77">
        <v>-2689.172</v>
      </c>
      <c r="M69" s="78" t="s">
        <v>6</v>
      </c>
    </row>
    <row r="70" spans="1:13" s="31" customFormat="1" ht="49.5" customHeight="1">
      <c r="A70" s="74">
        <v>67</v>
      </c>
      <c r="B70" s="74">
        <v>81</v>
      </c>
      <c r="C70" s="106" t="s">
        <v>496</v>
      </c>
      <c r="D70" s="85" t="s">
        <v>191</v>
      </c>
      <c r="E70" s="47" t="s">
        <v>102</v>
      </c>
      <c r="F70" s="28" t="s">
        <v>7</v>
      </c>
      <c r="G70" s="85" t="s">
        <v>90</v>
      </c>
      <c r="H70" s="77">
        <v>36363.848</v>
      </c>
      <c r="I70" s="77">
        <v>25776.567</v>
      </c>
      <c r="J70" s="77">
        <f t="shared" si="1"/>
        <v>41.07327791167845</v>
      </c>
      <c r="K70" s="77">
        <v>3589.803</v>
      </c>
      <c r="L70" s="77">
        <v>1247.201</v>
      </c>
      <c r="M70" s="78" t="s">
        <v>6</v>
      </c>
    </row>
    <row r="71" spans="1:13" s="31" customFormat="1" ht="49.5" customHeight="1">
      <c r="A71" s="81">
        <v>68</v>
      </c>
      <c r="B71" s="74">
        <v>56</v>
      </c>
      <c r="C71" s="106" t="s">
        <v>496</v>
      </c>
      <c r="D71" s="85" t="s">
        <v>146</v>
      </c>
      <c r="E71" s="62" t="s">
        <v>147</v>
      </c>
      <c r="F71" s="28" t="s">
        <v>10</v>
      </c>
      <c r="G71" s="85" t="s">
        <v>85</v>
      </c>
      <c r="H71" s="77">
        <v>35322.406</v>
      </c>
      <c r="I71" s="77">
        <v>38663.388</v>
      </c>
      <c r="J71" s="77">
        <f t="shared" si="1"/>
        <v>-8.641203404109321</v>
      </c>
      <c r="K71" s="77">
        <v>1584.574</v>
      </c>
      <c r="L71" s="77">
        <v>67.774</v>
      </c>
      <c r="M71" s="78" t="s">
        <v>6</v>
      </c>
    </row>
    <row r="72" spans="1:13" s="31" customFormat="1" ht="49.5" customHeight="1">
      <c r="A72" s="74">
        <v>69</v>
      </c>
      <c r="B72" s="74">
        <v>70</v>
      </c>
      <c r="C72" s="106" t="s">
        <v>496</v>
      </c>
      <c r="D72" s="85" t="s">
        <v>154</v>
      </c>
      <c r="E72" s="47" t="s">
        <v>96</v>
      </c>
      <c r="F72" s="28" t="s">
        <v>4</v>
      </c>
      <c r="G72" s="85" t="s">
        <v>90</v>
      </c>
      <c r="H72" s="77">
        <v>34236.313</v>
      </c>
      <c r="I72" s="77">
        <v>31994.256</v>
      </c>
      <c r="J72" s="77">
        <f t="shared" si="1"/>
        <v>7.007686004637836</v>
      </c>
      <c r="K72" s="77">
        <v>7824.537</v>
      </c>
      <c r="L72" s="77">
        <v>5444.212</v>
      </c>
      <c r="M72" s="78" t="s">
        <v>6</v>
      </c>
    </row>
    <row r="73" spans="1:13" s="31" customFormat="1" ht="49.5" customHeight="1">
      <c r="A73" s="81">
        <v>70</v>
      </c>
      <c r="B73" s="74">
        <v>72</v>
      </c>
      <c r="C73" s="106" t="s">
        <v>496</v>
      </c>
      <c r="D73" s="85" t="s">
        <v>160</v>
      </c>
      <c r="E73" s="48" t="s">
        <v>20</v>
      </c>
      <c r="F73" s="28" t="s">
        <v>10</v>
      </c>
      <c r="G73" s="85" t="s">
        <v>417</v>
      </c>
      <c r="H73" s="77">
        <v>33947.736</v>
      </c>
      <c r="I73" s="77">
        <v>31048.902</v>
      </c>
      <c r="J73" s="77">
        <f t="shared" si="1"/>
        <v>9.336349478638573</v>
      </c>
      <c r="K73" s="77">
        <v>4727.323</v>
      </c>
      <c r="L73" s="77">
        <v>-894.688</v>
      </c>
      <c r="M73" s="75" t="s">
        <v>6</v>
      </c>
    </row>
    <row r="74" spans="1:13" s="31" customFormat="1" ht="49.5" customHeight="1">
      <c r="A74" s="74">
        <v>71</v>
      </c>
      <c r="B74" s="81" t="s">
        <v>496</v>
      </c>
      <c r="C74" s="74">
        <v>291</v>
      </c>
      <c r="D74" s="99" t="s">
        <v>537</v>
      </c>
      <c r="E74" s="95" t="s">
        <v>454</v>
      </c>
      <c r="F74" s="96" t="s">
        <v>11</v>
      </c>
      <c r="G74" s="96" t="s">
        <v>111</v>
      </c>
      <c r="H74" s="77">
        <v>33746.7</v>
      </c>
      <c r="I74" s="77">
        <v>32731.1</v>
      </c>
      <c r="J74" s="77">
        <f t="shared" si="1"/>
        <v>3.1028593600581633</v>
      </c>
      <c r="K74" s="98">
        <v>1998.642</v>
      </c>
      <c r="L74" s="77">
        <v>42.8</v>
      </c>
      <c r="M74" s="103" t="s">
        <v>5</v>
      </c>
    </row>
    <row r="75" spans="1:13" s="31" customFormat="1" ht="49.5" customHeight="1">
      <c r="A75" s="81">
        <v>72</v>
      </c>
      <c r="B75" s="74">
        <v>78</v>
      </c>
      <c r="C75" s="74">
        <v>294</v>
      </c>
      <c r="D75" s="95" t="s">
        <v>180</v>
      </c>
      <c r="E75" s="95" t="s">
        <v>454</v>
      </c>
      <c r="F75" s="75" t="s">
        <v>9</v>
      </c>
      <c r="G75" s="95" t="s">
        <v>181</v>
      </c>
      <c r="H75" s="68">
        <v>33567.424</v>
      </c>
      <c r="I75" s="68">
        <v>26744.71</v>
      </c>
      <c r="J75" s="68">
        <f t="shared" si="1"/>
        <v>25.510517780899477</v>
      </c>
      <c r="K75" s="98">
        <v>7425.057</v>
      </c>
      <c r="L75" s="68">
        <v>586.328</v>
      </c>
      <c r="M75" s="93" t="s">
        <v>5</v>
      </c>
    </row>
    <row r="76" spans="1:13" s="31" customFormat="1" ht="49.5" customHeight="1">
      <c r="A76" s="74">
        <v>73</v>
      </c>
      <c r="B76" s="74">
        <v>77</v>
      </c>
      <c r="C76" s="74">
        <v>295</v>
      </c>
      <c r="D76" s="44" t="s">
        <v>552</v>
      </c>
      <c r="E76" s="85" t="s">
        <v>455</v>
      </c>
      <c r="F76" s="6" t="s">
        <v>94</v>
      </c>
      <c r="G76" s="6" t="s">
        <v>100</v>
      </c>
      <c r="H76" s="77">
        <v>33459.429</v>
      </c>
      <c r="I76" s="77">
        <v>27321.458</v>
      </c>
      <c r="J76" s="77">
        <f t="shared" si="1"/>
        <v>22.465752010745543</v>
      </c>
      <c r="K76" s="77">
        <v>12948.833</v>
      </c>
      <c r="L76" s="77">
        <v>7345.193</v>
      </c>
      <c r="M76" s="51" t="s">
        <v>6</v>
      </c>
    </row>
    <row r="77" spans="1:13" s="31" customFormat="1" ht="49.5" customHeight="1">
      <c r="A77" s="81">
        <v>74</v>
      </c>
      <c r="B77" s="74">
        <v>71</v>
      </c>
      <c r="C77" s="74">
        <v>296</v>
      </c>
      <c r="D77" s="85" t="s">
        <v>166</v>
      </c>
      <c r="E77" s="56" t="s">
        <v>454</v>
      </c>
      <c r="F77" s="78" t="s">
        <v>10</v>
      </c>
      <c r="G77" s="85" t="s">
        <v>156</v>
      </c>
      <c r="H77" s="77">
        <f>29236.203+3989.193</f>
        <v>33225.396</v>
      </c>
      <c r="I77" s="77">
        <f>26689.64+5001.361</f>
        <v>31691.001</v>
      </c>
      <c r="J77" s="77">
        <f t="shared" si="1"/>
        <v>4.841737249006428</v>
      </c>
      <c r="K77" s="84" t="s">
        <v>491</v>
      </c>
      <c r="L77" s="68">
        <v>2523.566</v>
      </c>
      <c r="M77" s="104" t="s">
        <v>5</v>
      </c>
    </row>
    <row r="78" spans="1:13" s="31" customFormat="1" ht="49.5" customHeight="1">
      <c r="A78" s="74">
        <v>75</v>
      </c>
      <c r="B78" s="74">
        <v>76</v>
      </c>
      <c r="C78" s="106" t="s">
        <v>496</v>
      </c>
      <c r="D78" s="85" t="s">
        <v>164</v>
      </c>
      <c r="E78" s="47" t="s">
        <v>20</v>
      </c>
      <c r="F78" s="28" t="s">
        <v>10</v>
      </c>
      <c r="G78" s="85" t="s">
        <v>417</v>
      </c>
      <c r="H78" s="77">
        <v>32685.2</v>
      </c>
      <c r="I78" s="77">
        <v>27720.442</v>
      </c>
      <c r="J78" s="77">
        <f t="shared" si="1"/>
        <v>17.910096815916575</v>
      </c>
      <c r="K78" s="77">
        <v>5754.641</v>
      </c>
      <c r="L78" s="77">
        <v>1576.391</v>
      </c>
      <c r="M78" s="78" t="s">
        <v>6</v>
      </c>
    </row>
    <row r="79" spans="1:13" s="31" customFormat="1" ht="49.5" customHeight="1">
      <c r="A79" s="81">
        <v>76</v>
      </c>
      <c r="B79" s="81" t="s">
        <v>496</v>
      </c>
      <c r="C79" s="74">
        <v>301</v>
      </c>
      <c r="D79" s="99" t="s">
        <v>538</v>
      </c>
      <c r="E79" s="94" t="s">
        <v>454</v>
      </c>
      <c r="F79" s="107" t="s">
        <v>8</v>
      </c>
      <c r="G79" s="107" t="s">
        <v>111</v>
      </c>
      <c r="H79" s="77">
        <v>32203.9</v>
      </c>
      <c r="I79" s="77">
        <v>32069.1</v>
      </c>
      <c r="J79" s="77">
        <f t="shared" si="1"/>
        <v>0.4203423232956416</v>
      </c>
      <c r="K79" s="84" t="s">
        <v>491</v>
      </c>
      <c r="L79" s="77">
        <v>277.1</v>
      </c>
      <c r="M79" s="103" t="s">
        <v>5</v>
      </c>
    </row>
    <row r="80" spans="1:13" s="52" customFormat="1" ht="36" customHeight="1">
      <c r="A80" s="74">
        <v>77</v>
      </c>
      <c r="B80" s="74">
        <v>68</v>
      </c>
      <c r="C80" s="106" t="s">
        <v>496</v>
      </c>
      <c r="D80" s="85" t="s">
        <v>158</v>
      </c>
      <c r="E80" s="85" t="s">
        <v>159</v>
      </c>
      <c r="F80" s="28" t="s">
        <v>10</v>
      </c>
      <c r="G80" s="85" t="s">
        <v>417</v>
      </c>
      <c r="H80" s="77">
        <v>30024.001</v>
      </c>
      <c r="I80" s="77">
        <v>34287.778</v>
      </c>
      <c r="J80" s="77">
        <f t="shared" si="1"/>
        <v>-12.43526775050865</v>
      </c>
      <c r="K80" s="77">
        <v>3669.374</v>
      </c>
      <c r="L80" s="77">
        <v>-336.559</v>
      </c>
      <c r="M80" s="78" t="s">
        <v>6</v>
      </c>
    </row>
    <row r="81" spans="1:13" s="31" customFormat="1" ht="49.5" customHeight="1">
      <c r="A81" s="81">
        <v>78</v>
      </c>
      <c r="B81" s="81">
        <v>87</v>
      </c>
      <c r="C81" s="106" t="s">
        <v>496</v>
      </c>
      <c r="D81" s="85" t="s">
        <v>22</v>
      </c>
      <c r="E81" s="50" t="s">
        <v>23</v>
      </c>
      <c r="F81" s="28" t="s">
        <v>9</v>
      </c>
      <c r="G81" s="85" t="s">
        <v>128</v>
      </c>
      <c r="H81" s="77">
        <v>29901.182</v>
      </c>
      <c r="I81" s="77">
        <v>22646.566</v>
      </c>
      <c r="J81" s="77">
        <f t="shared" si="1"/>
        <v>32.034066445217356</v>
      </c>
      <c r="K81" s="77">
        <v>1995.123</v>
      </c>
      <c r="L81" s="77">
        <v>567.205</v>
      </c>
      <c r="M81" s="78" t="s">
        <v>6</v>
      </c>
    </row>
    <row r="82" spans="1:13" s="31" customFormat="1" ht="49.5" customHeight="1">
      <c r="A82" s="74">
        <v>79</v>
      </c>
      <c r="B82" s="74">
        <v>74</v>
      </c>
      <c r="C82" s="106" t="s">
        <v>496</v>
      </c>
      <c r="D82" s="85" t="s">
        <v>223</v>
      </c>
      <c r="E82" s="47" t="s">
        <v>454</v>
      </c>
      <c r="F82" s="28" t="s">
        <v>4</v>
      </c>
      <c r="G82" s="85" t="s">
        <v>90</v>
      </c>
      <c r="H82" s="77">
        <v>28887.941</v>
      </c>
      <c r="I82" s="77">
        <v>28124.595</v>
      </c>
      <c r="J82" s="77">
        <f t="shared" si="1"/>
        <v>2.7141581949891025</v>
      </c>
      <c r="K82" s="77">
        <v>11458.649</v>
      </c>
      <c r="L82" s="77">
        <v>4115.869</v>
      </c>
      <c r="M82" s="78" t="s">
        <v>6</v>
      </c>
    </row>
    <row r="83" spans="1:13" s="31" customFormat="1" ht="49.5" customHeight="1">
      <c r="A83" s="81">
        <v>80</v>
      </c>
      <c r="B83" s="74">
        <v>95</v>
      </c>
      <c r="C83" s="106" t="s">
        <v>496</v>
      </c>
      <c r="D83" s="85" t="s">
        <v>216</v>
      </c>
      <c r="E83" s="85" t="s">
        <v>102</v>
      </c>
      <c r="F83" s="28" t="s">
        <v>4</v>
      </c>
      <c r="G83" s="85" t="s">
        <v>90</v>
      </c>
      <c r="H83" s="77">
        <v>28797.703</v>
      </c>
      <c r="I83" s="77">
        <v>20512.985</v>
      </c>
      <c r="J83" s="77">
        <f t="shared" si="1"/>
        <v>40.38767639131995</v>
      </c>
      <c r="K83" s="77">
        <v>24853.564</v>
      </c>
      <c r="L83" s="77">
        <v>18873.347</v>
      </c>
      <c r="M83" s="78" t="s">
        <v>6</v>
      </c>
    </row>
    <row r="84" spans="1:13" s="31" customFormat="1" ht="49.5" customHeight="1">
      <c r="A84" s="74">
        <v>81</v>
      </c>
      <c r="B84" s="74">
        <v>80</v>
      </c>
      <c r="C84" s="106" t="s">
        <v>496</v>
      </c>
      <c r="D84" s="85" t="s">
        <v>165</v>
      </c>
      <c r="E84" s="56" t="s">
        <v>119</v>
      </c>
      <c r="F84" s="28" t="s">
        <v>10</v>
      </c>
      <c r="G84" s="85" t="s">
        <v>417</v>
      </c>
      <c r="H84" s="77">
        <v>28671.975</v>
      </c>
      <c r="I84" s="77">
        <v>25804.746</v>
      </c>
      <c r="J84" s="77">
        <f t="shared" si="1"/>
        <v>11.111246745075487</v>
      </c>
      <c r="K84" s="77">
        <v>11213.516</v>
      </c>
      <c r="L84" s="77">
        <v>18118.412</v>
      </c>
      <c r="M84" s="78" t="s">
        <v>6</v>
      </c>
    </row>
    <row r="85" spans="1:13" s="31" customFormat="1" ht="49.5" customHeight="1">
      <c r="A85" s="81">
        <v>82</v>
      </c>
      <c r="B85" s="74">
        <v>162</v>
      </c>
      <c r="C85" s="106" t="s">
        <v>496</v>
      </c>
      <c r="D85" s="85" t="s">
        <v>46</v>
      </c>
      <c r="E85" s="85" t="s">
        <v>454</v>
      </c>
      <c r="F85" s="78" t="s">
        <v>4</v>
      </c>
      <c r="G85" s="85" t="s">
        <v>156</v>
      </c>
      <c r="H85" s="77">
        <f>27505.308+304.366</f>
        <v>27809.674</v>
      </c>
      <c r="I85" s="84">
        <f>10669.771+324.232</f>
        <v>10994.003</v>
      </c>
      <c r="J85" s="77">
        <f t="shared" si="1"/>
        <v>152.9531236256712</v>
      </c>
      <c r="K85" s="84" t="s">
        <v>491</v>
      </c>
      <c r="L85" s="77">
        <v>3905.647</v>
      </c>
      <c r="M85" s="105" t="s">
        <v>5</v>
      </c>
    </row>
    <row r="86" spans="1:13" s="31" customFormat="1" ht="49.5" customHeight="1">
      <c r="A86" s="74">
        <v>83</v>
      </c>
      <c r="B86" s="74">
        <v>105</v>
      </c>
      <c r="C86" s="106" t="s">
        <v>496</v>
      </c>
      <c r="D86" s="85" t="s">
        <v>179</v>
      </c>
      <c r="E86" s="47" t="s">
        <v>96</v>
      </c>
      <c r="F86" s="28" t="s">
        <v>4</v>
      </c>
      <c r="G86" s="85" t="s">
        <v>90</v>
      </c>
      <c r="H86" s="77">
        <v>27675.107</v>
      </c>
      <c r="I86" s="77">
        <v>19020.27</v>
      </c>
      <c r="J86" s="77">
        <f t="shared" si="1"/>
        <v>45.50322892366931</v>
      </c>
      <c r="K86" s="77">
        <v>5800.066</v>
      </c>
      <c r="L86" s="77">
        <v>2598.608</v>
      </c>
      <c r="M86" s="78" t="s">
        <v>6</v>
      </c>
    </row>
    <row r="87" spans="1:13" s="31" customFormat="1" ht="49.5" customHeight="1">
      <c r="A87" s="81">
        <v>84</v>
      </c>
      <c r="B87" s="74">
        <v>85</v>
      </c>
      <c r="C87" s="106" t="s">
        <v>496</v>
      </c>
      <c r="D87" s="85" t="s">
        <v>21</v>
      </c>
      <c r="E87" s="48" t="s">
        <v>454</v>
      </c>
      <c r="F87" s="28" t="s">
        <v>94</v>
      </c>
      <c r="G87" s="85" t="s">
        <v>169</v>
      </c>
      <c r="H87" s="77">
        <v>26725.034</v>
      </c>
      <c r="I87" s="77">
        <v>23033.303</v>
      </c>
      <c r="J87" s="77">
        <f t="shared" si="1"/>
        <v>16.027796794927763</v>
      </c>
      <c r="K87" s="77">
        <v>2334.816</v>
      </c>
      <c r="L87" s="77">
        <v>180.072</v>
      </c>
      <c r="M87" s="78" t="s">
        <v>6</v>
      </c>
    </row>
    <row r="88" spans="1:13" s="31" customFormat="1" ht="49.5" customHeight="1">
      <c r="A88" s="74">
        <v>85</v>
      </c>
      <c r="B88" s="74">
        <v>86</v>
      </c>
      <c r="C88" s="106" t="s">
        <v>496</v>
      </c>
      <c r="D88" s="85" t="s">
        <v>189</v>
      </c>
      <c r="E88" s="85" t="s">
        <v>190</v>
      </c>
      <c r="F88" s="28" t="s">
        <v>9</v>
      </c>
      <c r="G88" s="85" t="s">
        <v>90</v>
      </c>
      <c r="H88" s="77">
        <v>26270.039</v>
      </c>
      <c r="I88" s="77">
        <v>22891.448</v>
      </c>
      <c r="J88" s="77">
        <f t="shared" si="1"/>
        <v>14.75918430323848</v>
      </c>
      <c r="K88" s="77">
        <v>14147.097</v>
      </c>
      <c r="L88" s="77">
        <v>12524.205</v>
      </c>
      <c r="M88" s="78" t="s">
        <v>6</v>
      </c>
    </row>
    <row r="89" spans="1:13" s="31" customFormat="1" ht="49.5" customHeight="1">
      <c r="A89" s="81">
        <v>86</v>
      </c>
      <c r="B89" s="74">
        <v>88</v>
      </c>
      <c r="C89" s="74">
        <v>355</v>
      </c>
      <c r="D89" s="85" t="s">
        <v>217</v>
      </c>
      <c r="E89" s="27" t="s">
        <v>218</v>
      </c>
      <c r="F89" s="28" t="s">
        <v>4</v>
      </c>
      <c r="G89" s="88" t="s">
        <v>152</v>
      </c>
      <c r="H89" s="77">
        <v>25260.81</v>
      </c>
      <c r="I89" s="77">
        <v>22512.716</v>
      </c>
      <c r="J89" s="77">
        <f t="shared" si="1"/>
        <v>12.206852340694919</v>
      </c>
      <c r="K89" s="77">
        <v>6640.833</v>
      </c>
      <c r="L89" s="77">
        <v>1847.244</v>
      </c>
      <c r="M89" s="78" t="s">
        <v>6</v>
      </c>
    </row>
    <row r="90" spans="1:13" s="31" customFormat="1" ht="49.5" customHeight="1">
      <c r="A90" s="74">
        <v>87</v>
      </c>
      <c r="B90" s="74">
        <v>79</v>
      </c>
      <c r="C90" s="74">
        <v>359</v>
      </c>
      <c r="D90" s="85" t="s">
        <v>172</v>
      </c>
      <c r="E90" s="85" t="s">
        <v>454</v>
      </c>
      <c r="F90" s="28" t="s">
        <v>11</v>
      </c>
      <c r="G90" s="85" t="s">
        <v>138</v>
      </c>
      <c r="H90" s="77">
        <v>24291.251</v>
      </c>
      <c r="I90" s="77">
        <v>26639.754</v>
      </c>
      <c r="J90" s="77">
        <f t="shared" si="1"/>
        <v>-8.815783358960449</v>
      </c>
      <c r="K90" s="77">
        <v>1883.073</v>
      </c>
      <c r="L90" s="77">
        <v>489.098</v>
      </c>
      <c r="M90" s="78" t="s">
        <v>6</v>
      </c>
    </row>
    <row r="91" spans="1:13" s="31" customFormat="1" ht="49.5" customHeight="1">
      <c r="A91" s="81">
        <v>88</v>
      </c>
      <c r="B91" s="74">
        <v>93</v>
      </c>
      <c r="C91" s="106" t="s">
        <v>496</v>
      </c>
      <c r="D91" s="101" t="s">
        <v>553</v>
      </c>
      <c r="E91" s="85" t="s">
        <v>173</v>
      </c>
      <c r="F91" s="6" t="s">
        <v>10</v>
      </c>
      <c r="G91" s="86" t="s">
        <v>138</v>
      </c>
      <c r="H91" s="68">
        <f>272344.946*0.089</f>
        <v>24238.700193999997</v>
      </c>
      <c r="I91" s="68">
        <f>228985.059*0.091</f>
        <v>20837.640369</v>
      </c>
      <c r="J91" s="77">
        <f t="shared" si="1"/>
        <v>16.32171284643018</v>
      </c>
      <c r="K91" s="67" t="s">
        <v>491</v>
      </c>
      <c r="L91" s="69" t="s">
        <v>491</v>
      </c>
      <c r="M91" s="72" t="s">
        <v>34</v>
      </c>
    </row>
    <row r="92" spans="1:13" s="31" customFormat="1" ht="49.5" customHeight="1">
      <c r="A92" s="74">
        <v>89</v>
      </c>
      <c r="B92" s="106" t="s">
        <v>554</v>
      </c>
      <c r="C92" s="106" t="s">
        <v>496</v>
      </c>
      <c r="D92" s="101" t="s">
        <v>38</v>
      </c>
      <c r="E92" s="95" t="s">
        <v>454</v>
      </c>
      <c r="F92" s="39" t="s">
        <v>11</v>
      </c>
      <c r="G92" s="95" t="s">
        <v>105</v>
      </c>
      <c r="H92" s="68">
        <v>24013.39</v>
      </c>
      <c r="I92" s="68">
        <v>16507.852</v>
      </c>
      <c r="J92" s="68">
        <f t="shared" si="1"/>
        <v>45.46647256105763</v>
      </c>
      <c r="K92" s="68">
        <v>5945.099</v>
      </c>
      <c r="L92" s="68">
        <v>3750.303</v>
      </c>
      <c r="M92" s="101" t="s">
        <v>5</v>
      </c>
    </row>
    <row r="93" spans="1:13" s="31" customFormat="1" ht="49.5" customHeight="1">
      <c r="A93" s="81">
        <v>90</v>
      </c>
      <c r="B93" s="74">
        <v>113</v>
      </c>
      <c r="C93" s="74">
        <v>368</v>
      </c>
      <c r="D93" s="85" t="s">
        <v>423</v>
      </c>
      <c r="E93" s="27" t="s">
        <v>454</v>
      </c>
      <c r="F93" s="28" t="s">
        <v>10</v>
      </c>
      <c r="G93" s="85" t="s">
        <v>105</v>
      </c>
      <c r="H93" s="77">
        <f>(23444231+234953)/1000</f>
        <v>23679.184</v>
      </c>
      <c r="I93" s="77">
        <f>(16417203+304122)/1000</f>
        <v>16721.325</v>
      </c>
      <c r="J93" s="77">
        <f t="shared" si="1"/>
        <v>41.61069173645031</v>
      </c>
      <c r="K93" s="77">
        <v>5108.049</v>
      </c>
      <c r="L93" s="77">
        <v>1645.127</v>
      </c>
      <c r="M93" s="78" t="s">
        <v>5</v>
      </c>
    </row>
    <row r="94" spans="1:13" s="31" customFormat="1" ht="49.5" customHeight="1">
      <c r="A94" s="74">
        <v>91</v>
      </c>
      <c r="B94" s="74">
        <v>62</v>
      </c>
      <c r="C94" s="74">
        <v>365</v>
      </c>
      <c r="D94" s="85" t="s">
        <v>183</v>
      </c>
      <c r="E94" s="47" t="s">
        <v>454</v>
      </c>
      <c r="F94" s="28" t="s">
        <v>10</v>
      </c>
      <c r="G94" s="85" t="s">
        <v>105</v>
      </c>
      <c r="H94" s="77">
        <v>23638.665</v>
      </c>
      <c r="I94" s="77">
        <v>36682.967</v>
      </c>
      <c r="J94" s="77">
        <f t="shared" si="1"/>
        <v>-35.55956092646485</v>
      </c>
      <c r="K94" s="77">
        <v>1080.207</v>
      </c>
      <c r="L94" s="77">
        <v>49.696</v>
      </c>
      <c r="M94" s="78" t="s">
        <v>6</v>
      </c>
    </row>
    <row r="95" spans="1:13" s="52" customFormat="1" ht="36" customHeight="1">
      <c r="A95" s="81">
        <v>92</v>
      </c>
      <c r="B95" s="74">
        <v>90</v>
      </c>
      <c r="C95" s="106" t="s">
        <v>496</v>
      </c>
      <c r="D95" s="85" t="s">
        <v>186</v>
      </c>
      <c r="E95" s="71" t="s">
        <v>124</v>
      </c>
      <c r="F95" s="32" t="s">
        <v>94</v>
      </c>
      <c r="G95" s="85" t="s">
        <v>417</v>
      </c>
      <c r="H95" s="77">
        <v>23466.731</v>
      </c>
      <c r="I95" s="77">
        <v>21859.572</v>
      </c>
      <c r="J95" s="77">
        <f t="shared" si="1"/>
        <v>7.352197929584348</v>
      </c>
      <c r="K95" s="77">
        <v>1963.024</v>
      </c>
      <c r="L95" s="77">
        <v>2096.553</v>
      </c>
      <c r="M95" s="75" t="s">
        <v>6</v>
      </c>
    </row>
    <row r="96" spans="1:13" s="73" customFormat="1" ht="36" customHeight="1">
      <c r="A96" s="74">
        <v>93</v>
      </c>
      <c r="B96" s="74">
        <v>106</v>
      </c>
      <c r="C96" s="106" t="s">
        <v>496</v>
      </c>
      <c r="D96" s="88" t="s">
        <v>192</v>
      </c>
      <c r="E96" s="76" t="s">
        <v>481</v>
      </c>
      <c r="F96" s="28" t="s">
        <v>10</v>
      </c>
      <c r="G96" s="85" t="s">
        <v>128</v>
      </c>
      <c r="H96" s="77">
        <v>23135.44</v>
      </c>
      <c r="I96" s="77">
        <v>18895.879</v>
      </c>
      <c r="J96" s="77">
        <f t="shared" si="1"/>
        <v>22.436431774356723</v>
      </c>
      <c r="K96" s="77">
        <v>2794.194</v>
      </c>
      <c r="L96" s="77">
        <v>-219.874</v>
      </c>
      <c r="M96" s="78" t="s">
        <v>6</v>
      </c>
    </row>
    <row r="97" spans="1:13" s="31" customFormat="1" ht="49.5" customHeight="1">
      <c r="A97" s="81">
        <v>94</v>
      </c>
      <c r="B97" s="74">
        <v>84</v>
      </c>
      <c r="C97" s="106" t="s">
        <v>496</v>
      </c>
      <c r="D97" s="85" t="s">
        <v>174</v>
      </c>
      <c r="E97" s="47" t="s">
        <v>102</v>
      </c>
      <c r="F97" s="28" t="s">
        <v>10</v>
      </c>
      <c r="G97" s="85" t="s">
        <v>103</v>
      </c>
      <c r="H97" s="77">
        <v>23130.023</v>
      </c>
      <c r="I97" s="77">
        <v>23323.292</v>
      </c>
      <c r="J97" s="77">
        <f t="shared" si="1"/>
        <v>-0.828652318892209</v>
      </c>
      <c r="K97" s="77">
        <v>6465.998</v>
      </c>
      <c r="L97" s="77">
        <v>1021.654</v>
      </c>
      <c r="M97" s="78" t="s">
        <v>6</v>
      </c>
    </row>
    <row r="98" spans="1:13" s="31" customFormat="1" ht="49.5" customHeight="1">
      <c r="A98" s="74">
        <v>95</v>
      </c>
      <c r="B98" s="74">
        <v>166</v>
      </c>
      <c r="C98" s="106" t="s">
        <v>496</v>
      </c>
      <c r="D98" s="100" t="s">
        <v>541</v>
      </c>
      <c r="E98" s="82" t="s">
        <v>83</v>
      </c>
      <c r="F98" s="35" t="s">
        <v>10</v>
      </c>
      <c r="G98" s="85" t="s">
        <v>105</v>
      </c>
      <c r="H98" s="77">
        <v>22865.177</v>
      </c>
      <c r="I98" s="89">
        <v>10559.417</v>
      </c>
      <c r="J98" s="77">
        <f t="shared" si="1"/>
        <v>116.53825206448425</v>
      </c>
      <c r="K98" s="84" t="s">
        <v>491</v>
      </c>
      <c r="L98" s="77">
        <v>689.507</v>
      </c>
      <c r="M98" s="105" t="s">
        <v>5</v>
      </c>
    </row>
    <row r="99" spans="1:13" s="31" customFormat="1" ht="49.5" customHeight="1">
      <c r="A99" s="81">
        <v>96</v>
      </c>
      <c r="B99" s="74">
        <v>100</v>
      </c>
      <c r="C99" s="106" t="s">
        <v>496</v>
      </c>
      <c r="D99" s="85" t="s">
        <v>188</v>
      </c>
      <c r="E99" s="85" t="s">
        <v>480</v>
      </c>
      <c r="F99" s="28" t="s">
        <v>7</v>
      </c>
      <c r="G99" s="85" t="s">
        <v>103</v>
      </c>
      <c r="H99" s="77">
        <v>22765.853</v>
      </c>
      <c r="I99" s="77">
        <v>19392.384</v>
      </c>
      <c r="J99" s="77">
        <f t="shared" si="1"/>
        <v>17.39584467799318</v>
      </c>
      <c r="K99" s="77">
        <v>-1022.157</v>
      </c>
      <c r="L99" s="77">
        <v>506.396</v>
      </c>
      <c r="M99" s="78" t="s">
        <v>6</v>
      </c>
    </row>
    <row r="100" spans="1:13" s="31" customFormat="1" ht="49.5" customHeight="1">
      <c r="A100" s="74">
        <v>97</v>
      </c>
      <c r="B100" s="74">
        <v>111</v>
      </c>
      <c r="C100" s="106" t="s">
        <v>496</v>
      </c>
      <c r="D100" s="85" t="s">
        <v>26</v>
      </c>
      <c r="E100" s="85" t="s">
        <v>124</v>
      </c>
      <c r="F100" s="28" t="s">
        <v>11</v>
      </c>
      <c r="G100" s="85" t="s">
        <v>417</v>
      </c>
      <c r="H100" s="77">
        <v>22740.849</v>
      </c>
      <c r="I100" s="77">
        <v>17206.538</v>
      </c>
      <c r="J100" s="77">
        <f t="shared" si="1"/>
        <v>32.16400068392606</v>
      </c>
      <c r="K100" s="77">
        <v>4138.57</v>
      </c>
      <c r="L100" s="77">
        <v>3188.301</v>
      </c>
      <c r="M100" s="78" t="s">
        <v>6</v>
      </c>
    </row>
    <row r="101" spans="1:13" s="31" customFormat="1" ht="49.5" customHeight="1">
      <c r="A101" s="81">
        <v>98</v>
      </c>
      <c r="B101" s="74">
        <v>89</v>
      </c>
      <c r="C101" s="106" t="s">
        <v>496</v>
      </c>
      <c r="D101" s="85" t="s">
        <v>492</v>
      </c>
      <c r="E101" s="47" t="s">
        <v>454</v>
      </c>
      <c r="F101" s="32" t="s">
        <v>8</v>
      </c>
      <c r="G101" s="85" t="s">
        <v>197</v>
      </c>
      <c r="H101" s="77">
        <v>22168.639</v>
      </c>
      <c r="I101" s="77">
        <v>22054.319</v>
      </c>
      <c r="J101" s="77">
        <f t="shared" si="1"/>
        <v>0.5183565178321858</v>
      </c>
      <c r="K101" s="77">
        <v>9134.79</v>
      </c>
      <c r="L101" s="77">
        <v>1295.056</v>
      </c>
      <c r="M101" s="102" t="s">
        <v>5</v>
      </c>
    </row>
    <row r="102" spans="1:13" s="31" customFormat="1" ht="49.5" customHeight="1">
      <c r="A102" s="74">
        <v>99</v>
      </c>
      <c r="B102" s="74">
        <v>102</v>
      </c>
      <c r="C102" s="74">
        <v>400</v>
      </c>
      <c r="D102" s="85" t="s">
        <v>182</v>
      </c>
      <c r="E102" s="62" t="s">
        <v>454</v>
      </c>
      <c r="F102" s="32" t="s">
        <v>8</v>
      </c>
      <c r="G102" s="85" t="s">
        <v>128</v>
      </c>
      <c r="H102" s="77">
        <v>21421.775</v>
      </c>
      <c r="I102" s="77">
        <v>19325.213</v>
      </c>
      <c r="J102" s="77">
        <f t="shared" si="1"/>
        <v>10.848842907966926</v>
      </c>
      <c r="K102" s="77">
        <v>3290.003</v>
      </c>
      <c r="L102" s="77">
        <v>464.995</v>
      </c>
      <c r="M102" s="75" t="s">
        <v>6</v>
      </c>
    </row>
    <row r="103" spans="1:13" s="31" customFormat="1" ht="49.5" customHeight="1">
      <c r="A103" s="81">
        <v>100</v>
      </c>
      <c r="B103" s="74">
        <v>94</v>
      </c>
      <c r="C103" s="106" t="s">
        <v>496</v>
      </c>
      <c r="D103" s="85" t="s">
        <v>193</v>
      </c>
      <c r="E103" s="85" t="s">
        <v>194</v>
      </c>
      <c r="F103" s="78" t="s">
        <v>10</v>
      </c>
      <c r="G103" s="85" t="s">
        <v>195</v>
      </c>
      <c r="H103" s="77">
        <v>21328.711</v>
      </c>
      <c r="I103" s="77">
        <v>20542.635</v>
      </c>
      <c r="J103" s="77">
        <f t="shared" si="1"/>
        <v>3.8265587642481114</v>
      </c>
      <c r="K103" s="77">
        <v>9763.555</v>
      </c>
      <c r="L103" s="77">
        <v>5786.286</v>
      </c>
      <c r="M103" s="75" t="s">
        <v>6</v>
      </c>
    </row>
    <row r="104" spans="1:13" s="31" customFormat="1" ht="49.5" customHeight="1">
      <c r="A104" s="74">
        <v>101</v>
      </c>
      <c r="B104" s="74">
        <v>91</v>
      </c>
      <c r="C104" s="106" t="s">
        <v>496</v>
      </c>
      <c r="D104" s="85" t="s">
        <v>184</v>
      </c>
      <c r="E104" s="48" t="s">
        <v>114</v>
      </c>
      <c r="F104" s="28" t="s">
        <v>4</v>
      </c>
      <c r="G104" s="85" t="s">
        <v>90</v>
      </c>
      <c r="H104" s="77">
        <v>21271.865</v>
      </c>
      <c r="I104" s="77">
        <v>21604.159</v>
      </c>
      <c r="J104" s="77">
        <f t="shared" si="1"/>
        <v>-1.5381019923061956</v>
      </c>
      <c r="K104" s="77">
        <v>8128.912</v>
      </c>
      <c r="L104" s="77">
        <v>5481.867</v>
      </c>
      <c r="M104" s="78" t="s">
        <v>6</v>
      </c>
    </row>
    <row r="105" spans="1:13" s="31" customFormat="1" ht="49.5" customHeight="1">
      <c r="A105" s="81">
        <v>102</v>
      </c>
      <c r="B105" s="74">
        <v>97</v>
      </c>
      <c r="C105" s="106" t="s">
        <v>496</v>
      </c>
      <c r="D105" s="85" t="s">
        <v>426</v>
      </c>
      <c r="E105" s="47" t="s">
        <v>454</v>
      </c>
      <c r="F105" s="32" t="s">
        <v>8</v>
      </c>
      <c r="G105" s="85" t="s">
        <v>138</v>
      </c>
      <c r="H105" s="77">
        <v>20802.631</v>
      </c>
      <c r="I105" s="77">
        <v>20088.458</v>
      </c>
      <c r="J105" s="77">
        <f t="shared" si="1"/>
        <v>3.55514096701699</v>
      </c>
      <c r="K105" s="84" t="s">
        <v>491</v>
      </c>
      <c r="L105" s="77">
        <v>-206.046</v>
      </c>
      <c r="M105" s="93" t="s">
        <v>6</v>
      </c>
    </row>
    <row r="106" spans="1:13" s="31" customFormat="1" ht="49.5" customHeight="1">
      <c r="A106" s="74">
        <v>103</v>
      </c>
      <c r="B106" s="74">
        <v>99</v>
      </c>
      <c r="C106" s="106" t="s">
        <v>496</v>
      </c>
      <c r="D106" s="101" t="s">
        <v>555</v>
      </c>
      <c r="E106" s="62" t="s">
        <v>13</v>
      </c>
      <c r="F106" s="28" t="s">
        <v>8</v>
      </c>
      <c r="G106" s="85" t="s">
        <v>128</v>
      </c>
      <c r="H106" s="77">
        <v>20699.243</v>
      </c>
      <c r="I106" s="77">
        <v>20032.578</v>
      </c>
      <c r="J106" s="77">
        <f t="shared" si="1"/>
        <v>3.327904176886265</v>
      </c>
      <c r="K106" s="77">
        <v>4588.711</v>
      </c>
      <c r="L106" s="77">
        <v>63.937</v>
      </c>
      <c r="M106" s="88" t="s">
        <v>6</v>
      </c>
    </row>
    <row r="107" spans="1:13" s="31" customFormat="1" ht="49.5" customHeight="1">
      <c r="A107" s="81">
        <v>104</v>
      </c>
      <c r="B107" s="74">
        <v>98</v>
      </c>
      <c r="C107" s="106" t="s">
        <v>496</v>
      </c>
      <c r="D107" s="85" t="s">
        <v>198</v>
      </c>
      <c r="E107" s="56" t="s">
        <v>96</v>
      </c>
      <c r="F107" s="28" t="s">
        <v>4</v>
      </c>
      <c r="G107" s="85" t="s">
        <v>90</v>
      </c>
      <c r="H107" s="77">
        <v>20499.952</v>
      </c>
      <c r="I107" s="77">
        <v>20059.071</v>
      </c>
      <c r="J107" s="77">
        <f t="shared" si="1"/>
        <v>2.197913353016201</v>
      </c>
      <c r="K107" s="77">
        <v>9517.924</v>
      </c>
      <c r="L107" s="77">
        <v>4093.543</v>
      </c>
      <c r="M107" s="78" t="s">
        <v>6</v>
      </c>
    </row>
    <row r="108" spans="1:13" s="31" customFormat="1" ht="49.5" customHeight="1">
      <c r="A108" s="74">
        <v>105</v>
      </c>
      <c r="B108" s="74">
        <v>101</v>
      </c>
      <c r="C108" s="106" t="s">
        <v>496</v>
      </c>
      <c r="D108" s="85" t="s">
        <v>203</v>
      </c>
      <c r="E108" s="85" t="s">
        <v>190</v>
      </c>
      <c r="F108" s="28" t="s">
        <v>4</v>
      </c>
      <c r="G108" s="85" t="s">
        <v>90</v>
      </c>
      <c r="H108" s="77">
        <v>20034.846</v>
      </c>
      <c r="I108" s="77">
        <v>19355.986</v>
      </c>
      <c r="J108" s="77">
        <f t="shared" si="1"/>
        <v>3.50723543610747</v>
      </c>
      <c r="K108" s="77">
        <v>2788.307</v>
      </c>
      <c r="L108" s="77">
        <v>906.2</v>
      </c>
      <c r="M108" s="78" t="s">
        <v>6</v>
      </c>
    </row>
    <row r="109" spans="1:13" s="31" customFormat="1" ht="49.5" customHeight="1">
      <c r="A109" s="81">
        <v>106</v>
      </c>
      <c r="B109" s="74">
        <v>103</v>
      </c>
      <c r="C109" s="106" t="s">
        <v>496</v>
      </c>
      <c r="D109" s="85" t="s">
        <v>196</v>
      </c>
      <c r="E109" s="85" t="s">
        <v>102</v>
      </c>
      <c r="F109" s="28" t="s">
        <v>94</v>
      </c>
      <c r="G109" s="85" t="s">
        <v>103</v>
      </c>
      <c r="H109" s="77">
        <v>19895.654</v>
      </c>
      <c r="I109" s="77">
        <v>19172.639</v>
      </c>
      <c r="J109" s="77">
        <f t="shared" si="1"/>
        <v>3.7710771062867243</v>
      </c>
      <c r="K109" s="77">
        <v>4116.947</v>
      </c>
      <c r="L109" s="77">
        <v>748.245</v>
      </c>
      <c r="M109" s="78" t="s">
        <v>6</v>
      </c>
    </row>
    <row r="110" spans="1:13" s="10" customFormat="1" ht="25.5">
      <c r="A110" s="74">
        <v>107</v>
      </c>
      <c r="B110" s="74">
        <v>110</v>
      </c>
      <c r="C110" s="106" t="s">
        <v>496</v>
      </c>
      <c r="D110" s="85" t="s">
        <v>200</v>
      </c>
      <c r="E110" s="88" t="s">
        <v>454</v>
      </c>
      <c r="F110" s="28" t="s">
        <v>11</v>
      </c>
      <c r="G110" s="85" t="s">
        <v>417</v>
      </c>
      <c r="H110" s="77">
        <v>19817.118</v>
      </c>
      <c r="I110" s="77">
        <v>17208.702</v>
      </c>
      <c r="J110" s="77">
        <f t="shared" si="1"/>
        <v>15.1575406442624</v>
      </c>
      <c r="K110" s="77">
        <v>5384.062</v>
      </c>
      <c r="L110" s="77">
        <v>669.375</v>
      </c>
      <c r="M110" s="78" t="s">
        <v>6</v>
      </c>
    </row>
    <row r="111" spans="1:13" s="31" customFormat="1" ht="49.5" customHeight="1">
      <c r="A111" s="81">
        <v>108</v>
      </c>
      <c r="B111" s="81">
        <v>119</v>
      </c>
      <c r="C111" s="106" t="s">
        <v>496</v>
      </c>
      <c r="D111" s="85" t="s">
        <v>210</v>
      </c>
      <c r="E111" s="54" t="s">
        <v>211</v>
      </c>
      <c r="F111" s="28" t="s">
        <v>11</v>
      </c>
      <c r="G111" s="85" t="s">
        <v>128</v>
      </c>
      <c r="H111" s="77">
        <v>19208.204</v>
      </c>
      <c r="I111" s="77">
        <v>16031.815</v>
      </c>
      <c r="J111" s="77">
        <f t="shared" si="1"/>
        <v>19.813034269669405</v>
      </c>
      <c r="K111" s="77">
        <v>3929.143</v>
      </c>
      <c r="L111" s="77">
        <v>1022.659</v>
      </c>
      <c r="M111" s="78" t="s">
        <v>6</v>
      </c>
    </row>
    <row r="112" spans="1:13" s="31" customFormat="1" ht="49.5" customHeight="1">
      <c r="A112" s="74">
        <v>109</v>
      </c>
      <c r="B112" s="74">
        <v>96</v>
      </c>
      <c r="C112" s="106" t="s">
        <v>496</v>
      </c>
      <c r="D112" s="85" t="s">
        <v>25</v>
      </c>
      <c r="E112" s="27" t="s">
        <v>493</v>
      </c>
      <c r="F112" s="28" t="s">
        <v>9</v>
      </c>
      <c r="G112" s="85" t="s">
        <v>169</v>
      </c>
      <c r="H112" s="77">
        <v>18165.138</v>
      </c>
      <c r="I112" s="77">
        <v>20097.016</v>
      </c>
      <c r="J112" s="77">
        <f t="shared" si="1"/>
        <v>-9.612760421746191</v>
      </c>
      <c r="K112" s="77">
        <v>498.78</v>
      </c>
      <c r="L112" s="77">
        <v>28.984</v>
      </c>
      <c r="M112" s="78" t="s">
        <v>6</v>
      </c>
    </row>
    <row r="113" spans="1:13" s="31" customFormat="1" ht="49.5" customHeight="1">
      <c r="A113" s="81">
        <v>110</v>
      </c>
      <c r="B113" s="74">
        <v>132</v>
      </c>
      <c r="C113" s="106" t="s">
        <v>496</v>
      </c>
      <c r="D113" s="85" t="s">
        <v>225</v>
      </c>
      <c r="E113" s="85" t="s">
        <v>454</v>
      </c>
      <c r="F113" s="28" t="s">
        <v>94</v>
      </c>
      <c r="G113" s="85" t="s">
        <v>100</v>
      </c>
      <c r="H113" s="77">
        <v>17945.137</v>
      </c>
      <c r="I113" s="77">
        <v>13856.639</v>
      </c>
      <c r="J113" s="77">
        <f t="shared" si="1"/>
        <v>29.505697593767156</v>
      </c>
      <c r="K113" s="77">
        <v>2765.35</v>
      </c>
      <c r="L113" s="77">
        <v>1570.715</v>
      </c>
      <c r="M113" s="78" t="s">
        <v>6</v>
      </c>
    </row>
    <row r="114" spans="1:13" s="31" customFormat="1" ht="49.5" customHeight="1">
      <c r="A114" s="74">
        <v>111</v>
      </c>
      <c r="B114" s="74">
        <v>178</v>
      </c>
      <c r="C114" s="106" t="s">
        <v>496</v>
      </c>
      <c r="D114" s="99" t="s">
        <v>253</v>
      </c>
      <c r="E114" s="85" t="s">
        <v>159</v>
      </c>
      <c r="F114" s="43" t="s">
        <v>10</v>
      </c>
      <c r="G114" s="85" t="s">
        <v>417</v>
      </c>
      <c r="H114" s="77">
        <v>17436.474</v>
      </c>
      <c r="I114" s="77">
        <v>9391.976</v>
      </c>
      <c r="J114" s="77">
        <f t="shared" si="1"/>
        <v>85.65288071434591</v>
      </c>
      <c r="K114" s="77">
        <v>8467.811</v>
      </c>
      <c r="L114" s="77">
        <v>6892.944</v>
      </c>
      <c r="M114" s="34" t="s">
        <v>6</v>
      </c>
    </row>
    <row r="115" spans="1:13" s="31" customFormat="1" ht="49.5" customHeight="1">
      <c r="A115" s="81">
        <v>112</v>
      </c>
      <c r="B115" s="74">
        <v>117</v>
      </c>
      <c r="C115" s="106" t="s">
        <v>496</v>
      </c>
      <c r="D115" s="99" t="s">
        <v>214</v>
      </c>
      <c r="E115" s="85" t="s">
        <v>454</v>
      </c>
      <c r="F115" s="28" t="s">
        <v>11</v>
      </c>
      <c r="G115" s="85" t="s">
        <v>417</v>
      </c>
      <c r="H115" s="77">
        <v>17427.727</v>
      </c>
      <c r="I115" s="77">
        <v>16060.65</v>
      </c>
      <c r="J115" s="77">
        <f t="shared" si="1"/>
        <v>8.511965580471514</v>
      </c>
      <c r="K115" s="68">
        <v>1944.504</v>
      </c>
      <c r="L115" s="68">
        <v>-1114.251</v>
      </c>
      <c r="M115" s="78" t="s">
        <v>6</v>
      </c>
    </row>
    <row r="116" spans="1:13" s="10" customFormat="1" ht="25.5">
      <c r="A116" s="74">
        <v>113</v>
      </c>
      <c r="B116" s="74">
        <v>115</v>
      </c>
      <c r="C116" s="106" t="s">
        <v>496</v>
      </c>
      <c r="D116" s="85" t="s">
        <v>28</v>
      </c>
      <c r="E116" s="85" t="s">
        <v>454</v>
      </c>
      <c r="F116" s="28" t="s">
        <v>4</v>
      </c>
      <c r="G116" s="85" t="s">
        <v>152</v>
      </c>
      <c r="H116" s="77">
        <v>17293.355</v>
      </c>
      <c r="I116" s="77">
        <v>16190.377</v>
      </c>
      <c r="J116" s="77">
        <f t="shared" si="1"/>
        <v>6.812552913375636</v>
      </c>
      <c r="K116" s="77">
        <v>2151.331</v>
      </c>
      <c r="L116" s="77">
        <v>816.127</v>
      </c>
      <c r="M116" s="78" t="s">
        <v>5</v>
      </c>
    </row>
    <row r="117" spans="1:13" s="31" customFormat="1" ht="49.5" customHeight="1">
      <c r="A117" s="81">
        <v>114</v>
      </c>
      <c r="B117" s="81">
        <v>127</v>
      </c>
      <c r="C117" s="106" t="s">
        <v>496</v>
      </c>
      <c r="D117" s="85" t="s">
        <v>258</v>
      </c>
      <c r="E117" s="62" t="s">
        <v>454</v>
      </c>
      <c r="F117" s="83" t="s">
        <v>32</v>
      </c>
      <c r="G117" s="85" t="s">
        <v>138</v>
      </c>
      <c r="H117" s="77">
        <v>17062.247</v>
      </c>
      <c r="I117" s="77">
        <v>14107.535</v>
      </c>
      <c r="J117" s="77">
        <f t="shared" si="1"/>
        <v>20.944211727987906</v>
      </c>
      <c r="K117" s="77">
        <v>2487.36</v>
      </c>
      <c r="L117" s="77">
        <v>711.792</v>
      </c>
      <c r="M117" s="78" t="s">
        <v>6</v>
      </c>
    </row>
    <row r="118" spans="1:13" s="31" customFormat="1" ht="49.5" customHeight="1">
      <c r="A118" s="74">
        <v>115</v>
      </c>
      <c r="B118" s="74">
        <v>126</v>
      </c>
      <c r="C118" s="106" t="s">
        <v>496</v>
      </c>
      <c r="D118" s="99" t="s">
        <v>215</v>
      </c>
      <c r="E118" s="85" t="s">
        <v>454</v>
      </c>
      <c r="F118" s="28" t="s">
        <v>11</v>
      </c>
      <c r="G118" s="88" t="s">
        <v>181</v>
      </c>
      <c r="H118" s="77">
        <v>17028.643</v>
      </c>
      <c r="I118" s="77">
        <v>14393.967</v>
      </c>
      <c r="J118" s="77">
        <f t="shared" si="1"/>
        <v>18.304029736902972</v>
      </c>
      <c r="K118" s="77">
        <v>5909.998</v>
      </c>
      <c r="L118" s="77">
        <v>737.339</v>
      </c>
      <c r="M118" s="78" t="s">
        <v>6</v>
      </c>
    </row>
    <row r="119" spans="1:13" s="31" customFormat="1" ht="49.5" customHeight="1">
      <c r="A119" s="81">
        <v>116</v>
      </c>
      <c r="B119" s="74">
        <v>109</v>
      </c>
      <c r="C119" s="106" t="s">
        <v>496</v>
      </c>
      <c r="D119" s="85" t="s">
        <v>208</v>
      </c>
      <c r="E119" s="88" t="s">
        <v>96</v>
      </c>
      <c r="F119" s="28" t="s">
        <v>4</v>
      </c>
      <c r="G119" s="85" t="s">
        <v>90</v>
      </c>
      <c r="H119" s="77">
        <v>17007.839</v>
      </c>
      <c r="I119" s="77">
        <v>17222.33</v>
      </c>
      <c r="J119" s="77">
        <f t="shared" si="1"/>
        <v>-1.2454238189606226</v>
      </c>
      <c r="K119" s="77">
        <v>3547.632</v>
      </c>
      <c r="L119" s="77">
        <v>3165.495</v>
      </c>
      <c r="M119" s="78" t="s">
        <v>6</v>
      </c>
    </row>
    <row r="120" spans="1:13" s="49" customFormat="1" ht="49.5" customHeight="1">
      <c r="A120" s="74">
        <v>117</v>
      </c>
      <c r="B120" s="74">
        <v>189</v>
      </c>
      <c r="C120" s="106" t="s">
        <v>496</v>
      </c>
      <c r="D120" s="42" t="s">
        <v>556</v>
      </c>
      <c r="E120" s="47" t="s">
        <v>454</v>
      </c>
      <c r="F120" s="42" t="s">
        <v>10</v>
      </c>
      <c r="G120" s="42" t="s">
        <v>128</v>
      </c>
      <c r="H120" s="67">
        <v>16788.865</v>
      </c>
      <c r="I120" s="67">
        <v>8336.122</v>
      </c>
      <c r="J120" s="77">
        <f t="shared" si="1"/>
        <v>101.39898384404647</v>
      </c>
      <c r="K120" s="67">
        <v>5756.619</v>
      </c>
      <c r="L120" s="67">
        <v>2511.367</v>
      </c>
      <c r="M120" s="29" t="s">
        <v>6</v>
      </c>
    </row>
    <row r="121" spans="1:13" s="31" customFormat="1" ht="49.5" customHeight="1">
      <c r="A121" s="81">
        <v>118</v>
      </c>
      <c r="B121" s="81">
        <v>121</v>
      </c>
      <c r="C121" s="106" t="s">
        <v>496</v>
      </c>
      <c r="D121" s="85" t="s">
        <v>209</v>
      </c>
      <c r="E121" s="86" t="s">
        <v>96</v>
      </c>
      <c r="F121" s="28" t="s">
        <v>4</v>
      </c>
      <c r="G121" s="85" t="s">
        <v>90</v>
      </c>
      <c r="H121" s="77">
        <v>16605.355</v>
      </c>
      <c r="I121" s="77">
        <v>15394.369</v>
      </c>
      <c r="J121" s="77">
        <f t="shared" si="1"/>
        <v>7.866421806570956</v>
      </c>
      <c r="K121" s="77">
        <v>6504.92</v>
      </c>
      <c r="L121" s="77">
        <v>3857.189</v>
      </c>
      <c r="M121" s="78" t="s">
        <v>6</v>
      </c>
    </row>
    <row r="122" spans="1:13" s="31" customFormat="1" ht="49.5" customHeight="1">
      <c r="A122" s="74">
        <v>119</v>
      </c>
      <c r="B122" s="74">
        <v>157</v>
      </c>
      <c r="C122" s="106" t="s">
        <v>496</v>
      </c>
      <c r="D122" s="83" t="s">
        <v>429</v>
      </c>
      <c r="E122" s="47" t="s">
        <v>241</v>
      </c>
      <c r="F122" s="37" t="s">
        <v>10</v>
      </c>
      <c r="G122" s="85" t="s">
        <v>105</v>
      </c>
      <c r="H122" s="77">
        <v>16564.238</v>
      </c>
      <c r="I122" s="77">
        <v>11293.264</v>
      </c>
      <c r="J122" s="77">
        <f t="shared" si="1"/>
        <v>46.673610038692104</v>
      </c>
      <c r="K122" s="84" t="s">
        <v>491</v>
      </c>
      <c r="L122" s="77">
        <v>49.28</v>
      </c>
      <c r="M122" s="34" t="s">
        <v>6</v>
      </c>
    </row>
    <row r="123" spans="1:13" s="31" customFormat="1" ht="49.5" customHeight="1">
      <c r="A123" s="81">
        <v>120</v>
      </c>
      <c r="B123" s="74">
        <v>107</v>
      </c>
      <c r="C123" s="106" t="s">
        <v>496</v>
      </c>
      <c r="D123" s="88" t="s">
        <v>175</v>
      </c>
      <c r="E123" s="85" t="s">
        <v>176</v>
      </c>
      <c r="F123" s="28" t="s">
        <v>94</v>
      </c>
      <c r="G123" s="85" t="s">
        <v>85</v>
      </c>
      <c r="H123" s="77">
        <v>16382.447</v>
      </c>
      <c r="I123" s="77">
        <v>18818.445</v>
      </c>
      <c r="J123" s="77">
        <f t="shared" si="1"/>
        <v>-12.944735869515256</v>
      </c>
      <c r="K123" s="77">
        <v>1708.517</v>
      </c>
      <c r="L123" s="77">
        <v>101.982</v>
      </c>
      <c r="M123" s="78" t="s">
        <v>6</v>
      </c>
    </row>
    <row r="124" spans="1:13" s="31" customFormat="1" ht="49.5" customHeight="1">
      <c r="A124" s="74">
        <v>121</v>
      </c>
      <c r="B124" s="74">
        <v>140</v>
      </c>
      <c r="C124" s="106" t="s">
        <v>496</v>
      </c>
      <c r="D124" s="88" t="s">
        <v>201</v>
      </c>
      <c r="E124" s="47" t="s">
        <v>202</v>
      </c>
      <c r="F124" s="28" t="s">
        <v>4</v>
      </c>
      <c r="G124" s="85" t="s">
        <v>169</v>
      </c>
      <c r="H124" s="77">
        <v>16092.449</v>
      </c>
      <c r="I124" s="77">
        <v>12787.867</v>
      </c>
      <c r="J124" s="77">
        <f t="shared" si="1"/>
        <v>25.841541830236437</v>
      </c>
      <c r="K124" s="77">
        <v>2920.348</v>
      </c>
      <c r="L124" s="77">
        <v>553.942</v>
      </c>
      <c r="M124" s="78" t="s">
        <v>6</v>
      </c>
    </row>
    <row r="125" spans="1:13" s="31" customFormat="1" ht="49.5" customHeight="1">
      <c r="A125" s="81">
        <v>122</v>
      </c>
      <c r="B125" s="74">
        <v>193</v>
      </c>
      <c r="C125" s="106" t="s">
        <v>496</v>
      </c>
      <c r="D125" s="37" t="s">
        <v>53</v>
      </c>
      <c r="E125" s="88" t="s">
        <v>454</v>
      </c>
      <c r="F125" s="37" t="s">
        <v>11</v>
      </c>
      <c r="G125" s="88" t="s">
        <v>105</v>
      </c>
      <c r="H125" s="77">
        <v>16086.45</v>
      </c>
      <c r="I125" s="77">
        <v>8265.457</v>
      </c>
      <c r="J125" s="77">
        <f t="shared" si="1"/>
        <v>94.62263248118042</v>
      </c>
      <c r="K125" s="77">
        <v>7589.304</v>
      </c>
      <c r="L125" s="77">
        <v>1283.042</v>
      </c>
      <c r="M125" s="41" t="s">
        <v>6</v>
      </c>
    </row>
    <row r="126" spans="1:13" s="31" customFormat="1" ht="49.5" customHeight="1">
      <c r="A126" s="74">
        <v>123</v>
      </c>
      <c r="B126" s="74">
        <v>112</v>
      </c>
      <c r="C126" s="106" t="s">
        <v>496</v>
      </c>
      <c r="D126" s="83" t="s">
        <v>27</v>
      </c>
      <c r="E126" s="85" t="s">
        <v>460</v>
      </c>
      <c r="F126" s="28" t="s">
        <v>94</v>
      </c>
      <c r="G126" s="85" t="s">
        <v>168</v>
      </c>
      <c r="H126" s="77">
        <v>16014.81</v>
      </c>
      <c r="I126" s="77">
        <v>16924.975</v>
      </c>
      <c r="J126" s="77">
        <f t="shared" si="1"/>
        <v>-5.377644575545892</v>
      </c>
      <c r="K126" s="77">
        <v>3844.146</v>
      </c>
      <c r="L126" s="77">
        <v>2081.318</v>
      </c>
      <c r="M126" s="78" t="s">
        <v>6</v>
      </c>
    </row>
    <row r="127" spans="1:13" s="31" customFormat="1" ht="49.5" customHeight="1">
      <c r="A127" s="81">
        <v>124</v>
      </c>
      <c r="B127" s="74">
        <v>141</v>
      </c>
      <c r="C127" s="106" t="s">
        <v>496</v>
      </c>
      <c r="D127" s="99" t="s">
        <v>199</v>
      </c>
      <c r="E127" s="48" t="s">
        <v>454</v>
      </c>
      <c r="F127" s="28" t="s">
        <v>11</v>
      </c>
      <c r="G127" s="85" t="s">
        <v>417</v>
      </c>
      <c r="H127" s="77">
        <v>15225.41</v>
      </c>
      <c r="I127" s="77">
        <v>12778.415</v>
      </c>
      <c r="J127" s="77">
        <f t="shared" si="1"/>
        <v>19.149440677893146</v>
      </c>
      <c r="K127" s="77">
        <v>2073.944</v>
      </c>
      <c r="L127" s="77">
        <v>544.404</v>
      </c>
      <c r="M127" s="78" t="s">
        <v>6</v>
      </c>
    </row>
    <row r="128" spans="1:13" s="31" customFormat="1" ht="49.5" customHeight="1">
      <c r="A128" s="74">
        <v>125</v>
      </c>
      <c r="B128" s="74">
        <v>183</v>
      </c>
      <c r="C128" s="106" t="s">
        <v>496</v>
      </c>
      <c r="D128" s="88" t="s">
        <v>244</v>
      </c>
      <c r="E128" s="85" t="s">
        <v>470</v>
      </c>
      <c r="F128" s="37" t="s">
        <v>9</v>
      </c>
      <c r="G128" s="85" t="s">
        <v>128</v>
      </c>
      <c r="H128" s="77">
        <v>15011.444</v>
      </c>
      <c r="I128" s="77">
        <v>8915.904</v>
      </c>
      <c r="J128" s="77">
        <f t="shared" si="1"/>
        <v>68.36704388023915</v>
      </c>
      <c r="K128" s="77">
        <v>563.708</v>
      </c>
      <c r="L128" s="77">
        <v>400.396</v>
      </c>
      <c r="M128" s="41" t="s">
        <v>6</v>
      </c>
    </row>
    <row r="129" spans="1:13" s="31" customFormat="1" ht="49.5" customHeight="1">
      <c r="A129" s="81">
        <v>126</v>
      </c>
      <c r="B129" s="74">
        <v>124</v>
      </c>
      <c r="C129" s="106" t="s">
        <v>496</v>
      </c>
      <c r="D129" s="88" t="s">
        <v>207</v>
      </c>
      <c r="E129" s="48" t="s">
        <v>190</v>
      </c>
      <c r="F129" s="28" t="s">
        <v>4</v>
      </c>
      <c r="G129" s="88" t="s">
        <v>90</v>
      </c>
      <c r="H129" s="77">
        <v>14978.972</v>
      </c>
      <c r="I129" s="77">
        <v>14665.494</v>
      </c>
      <c r="J129" s="77">
        <f t="shared" si="1"/>
        <v>2.1375209045123134</v>
      </c>
      <c r="K129" s="77">
        <v>1486.686</v>
      </c>
      <c r="L129" s="77">
        <v>615.055</v>
      </c>
      <c r="M129" s="78" t="s">
        <v>6</v>
      </c>
    </row>
    <row r="130" spans="1:13" s="31" customFormat="1" ht="49.5" customHeight="1">
      <c r="A130" s="74">
        <v>127</v>
      </c>
      <c r="B130" s="74">
        <v>129</v>
      </c>
      <c r="C130" s="106" t="s">
        <v>496</v>
      </c>
      <c r="D130" s="83" t="s">
        <v>33</v>
      </c>
      <c r="E130" s="56" t="s">
        <v>454</v>
      </c>
      <c r="F130" s="33" t="s">
        <v>94</v>
      </c>
      <c r="G130" s="85" t="s">
        <v>111</v>
      </c>
      <c r="H130" s="77">
        <v>14816</v>
      </c>
      <c r="I130" s="77">
        <v>14061</v>
      </c>
      <c r="J130" s="77">
        <f aca="true" t="shared" si="2" ref="J130:J193">(H130/I130-1)*100</f>
        <v>5.369461631462902</v>
      </c>
      <c r="K130" s="84" t="s">
        <v>491</v>
      </c>
      <c r="L130" s="77">
        <v>2226</v>
      </c>
      <c r="M130" s="75" t="s">
        <v>5</v>
      </c>
    </row>
    <row r="131" spans="1:13" s="31" customFormat="1" ht="49.5" customHeight="1">
      <c r="A131" s="81">
        <v>128</v>
      </c>
      <c r="B131" s="74">
        <v>116</v>
      </c>
      <c r="C131" s="106" t="s">
        <v>496</v>
      </c>
      <c r="D131" s="99" t="s">
        <v>29</v>
      </c>
      <c r="E131" s="85" t="s">
        <v>482</v>
      </c>
      <c r="F131" s="28" t="s">
        <v>10</v>
      </c>
      <c r="G131" s="85" t="s">
        <v>417</v>
      </c>
      <c r="H131" s="77">
        <v>14783.763</v>
      </c>
      <c r="I131" s="77">
        <v>16083.914</v>
      </c>
      <c r="J131" s="77">
        <f t="shared" si="2"/>
        <v>-8.083548569085853</v>
      </c>
      <c r="K131" s="77">
        <v>4137.553</v>
      </c>
      <c r="L131" s="77">
        <v>3039.273</v>
      </c>
      <c r="M131" s="78" t="s">
        <v>6</v>
      </c>
    </row>
    <row r="132" spans="1:13" s="31" customFormat="1" ht="49.5" customHeight="1">
      <c r="A132" s="74">
        <v>129</v>
      </c>
      <c r="B132" s="38">
        <v>158</v>
      </c>
      <c r="C132" s="106" t="s">
        <v>496</v>
      </c>
      <c r="D132" s="83" t="s">
        <v>43</v>
      </c>
      <c r="E132" s="54" t="s">
        <v>44</v>
      </c>
      <c r="F132" s="37" t="s">
        <v>8</v>
      </c>
      <c r="G132" s="85" t="s">
        <v>100</v>
      </c>
      <c r="H132" s="77">
        <v>14759.508</v>
      </c>
      <c r="I132" s="77">
        <v>11290.335</v>
      </c>
      <c r="J132" s="77">
        <f t="shared" si="2"/>
        <v>30.726927057523113</v>
      </c>
      <c r="K132" s="77">
        <v>10864.672</v>
      </c>
      <c r="L132" s="77">
        <v>7488.785</v>
      </c>
      <c r="M132" s="34" t="s">
        <v>6</v>
      </c>
    </row>
    <row r="133" spans="1:13" s="10" customFormat="1" ht="38.25">
      <c r="A133" s="81">
        <v>130</v>
      </c>
      <c r="B133" s="74">
        <v>128</v>
      </c>
      <c r="C133" s="106" t="s">
        <v>496</v>
      </c>
      <c r="D133" s="88" t="s">
        <v>219</v>
      </c>
      <c r="E133" s="85" t="s">
        <v>454</v>
      </c>
      <c r="F133" s="83" t="s">
        <v>94</v>
      </c>
      <c r="G133" s="85" t="s">
        <v>138</v>
      </c>
      <c r="H133" s="77">
        <v>14562.228</v>
      </c>
      <c r="I133" s="77">
        <v>14074.201</v>
      </c>
      <c r="J133" s="77">
        <f t="shared" si="2"/>
        <v>3.467528991521429</v>
      </c>
      <c r="K133" s="77">
        <v>3167.044</v>
      </c>
      <c r="L133" s="77">
        <v>1017.052</v>
      </c>
      <c r="M133" s="78" t="s">
        <v>6</v>
      </c>
    </row>
    <row r="134" spans="1:13" s="31" customFormat="1" ht="49.5" customHeight="1">
      <c r="A134" s="74">
        <v>131</v>
      </c>
      <c r="B134" s="74">
        <v>144</v>
      </c>
      <c r="C134" s="106" t="s">
        <v>496</v>
      </c>
      <c r="D134" s="85" t="s">
        <v>187</v>
      </c>
      <c r="E134" s="48" t="s">
        <v>37</v>
      </c>
      <c r="F134" s="28" t="s">
        <v>4</v>
      </c>
      <c r="G134" s="88" t="s">
        <v>90</v>
      </c>
      <c r="H134" s="77">
        <v>14436.827</v>
      </c>
      <c r="I134" s="77">
        <v>12556.686</v>
      </c>
      <c r="J134" s="77">
        <f t="shared" si="2"/>
        <v>14.97322621589805</v>
      </c>
      <c r="K134" s="77">
        <v>1925.548</v>
      </c>
      <c r="L134" s="77">
        <v>-5197.432</v>
      </c>
      <c r="M134" s="78" t="s">
        <v>6</v>
      </c>
    </row>
    <row r="135" spans="1:13" s="31" customFormat="1" ht="49.5" customHeight="1">
      <c r="A135" s="81">
        <v>132</v>
      </c>
      <c r="B135" s="81">
        <v>135</v>
      </c>
      <c r="C135" s="106" t="s">
        <v>496</v>
      </c>
      <c r="D135" s="83" t="s">
        <v>35</v>
      </c>
      <c r="E135" s="85" t="s">
        <v>454</v>
      </c>
      <c r="F135" s="88" t="s">
        <v>4</v>
      </c>
      <c r="G135" s="85" t="s">
        <v>156</v>
      </c>
      <c r="H135" s="77">
        <f>12011.478+2283.009</f>
        <v>14294.487</v>
      </c>
      <c r="I135" s="77">
        <f>11194.184+2334.659</f>
        <v>13528.842999999999</v>
      </c>
      <c r="J135" s="77">
        <f t="shared" si="2"/>
        <v>5.659345740060706</v>
      </c>
      <c r="K135" s="84">
        <v>419.303</v>
      </c>
      <c r="L135" s="77">
        <v>287.344</v>
      </c>
      <c r="M135" s="33" t="s">
        <v>5</v>
      </c>
    </row>
    <row r="136" spans="1:13" s="31" customFormat="1" ht="49.5" customHeight="1">
      <c r="A136" s="74">
        <v>133</v>
      </c>
      <c r="B136" s="81">
        <v>118</v>
      </c>
      <c r="C136" s="106" t="s">
        <v>496</v>
      </c>
      <c r="D136" s="101" t="s">
        <v>557</v>
      </c>
      <c r="E136" s="95" t="s">
        <v>495</v>
      </c>
      <c r="F136" s="43" t="s">
        <v>10</v>
      </c>
      <c r="G136" s="95" t="s">
        <v>169</v>
      </c>
      <c r="H136" s="68">
        <v>14242.944</v>
      </c>
      <c r="I136" s="68">
        <v>17027.655</v>
      </c>
      <c r="J136" s="68">
        <f t="shared" si="2"/>
        <v>-16.354048751868643</v>
      </c>
      <c r="K136" s="68">
        <v>3191.501</v>
      </c>
      <c r="L136" s="68">
        <v>1880.945</v>
      </c>
      <c r="M136" s="53" t="s">
        <v>5</v>
      </c>
    </row>
    <row r="137" spans="1:13" s="31" customFormat="1" ht="49.5" customHeight="1">
      <c r="A137" s="81">
        <v>134</v>
      </c>
      <c r="B137" s="74">
        <v>122</v>
      </c>
      <c r="C137" s="106" t="s">
        <v>496</v>
      </c>
      <c r="D137" s="85" t="s">
        <v>453</v>
      </c>
      <c r="E137" s="48" t="s">
        <v>96</v>
      </c>
      <c r="F137" s="42" t="s">
        <v>7</v>
      </c>
      <c r="G137" s="42" t="s">
        <v>169</v>
      </c>
      <c r="H137" s="77">
        <v>14229.657</v>
      </c>
      <c r="I137" s="77">
        <v>14892.652</v>
      </c>
      <c r="J137" s="77">
        <f t="shared" si="2"/>
        <v>-4.451826310048745</v>
      </c>
      <c r="K137" s="77">
        <v>-651.075</v>
      </c>
      <c r="L137" s="77">
        <v>-1278.195</v>
      </c>
      <c r="M137" s="78" t="s">
        <v>6</v>
      </c>
    </row>
    <row r="138" spans="1:13" s="31" customFormat="1" ht="49.5" customHeight="1">
      <c r="A138" s="74">
        <v>135</v>
      </c>
      <c r="B138" s="74">
        <v>182</v>
      </c>
      <c r="C138" s="106" t="s">
        <v>496</v>
      </c>
      <c r="D138" s="88" t="s">
        <v>266</v>
      </c>
      <c r="E138" s="85" t="s">
        <v>454</v>
      </c>
      <c r="F138" s="28" t="s">
        <v>8</v>
      </c>
      <c r="G138" s="85" t="s">
        <v>128</v>
      </c>
      <c r="H138" s="84">
        <v>13823.42</v>
      </c>
      <c r="I138" s="77">
        <v>8968.619</v>
      </c>
      <c r="J138" s="77">
        <f t="shared" si="2"/>
        <v>54.13097601760091</v>
      </c>
      <c r="K138" s="77">
        <v>3634.798</v>
      </c>
      <c r="L138" s="77">
        <v>-323.89</v>
      </c>
      <c r="M138" s="78" t="s">
        <v>5</v>
      </c>
    </row>
    <row r="139" spans="1:13" s="31" customFormat="1" ht="49.5" customHeight="1">
      <c r="A139" s="81">
        <v>136</v>
      </c>
      <c r="B139" s="74">
        <v>154</v>
      </c>
      <c r="C139" s="106" t="s">
        <v>496</v>
      </c>
      <c r="D139" s="85" t="s">
        <v>485</v>
      </c>
      <c r="E139" s="56" t="s">
        <v>194</v>
      </c>
      <c r="F139" s="28" t="s">
        <v>11</v>
      </c>
      <c r="G139" s="85" t="s">
        <v>230</v>
      </c>
      <c r="H139" s="77">
        <v>13322.625</v>
      </c>
      <c r="I139" s="77">
        <v>11547.231</v>
      </c>
      <c r="J139" s="77">
        <f t="shared" si="2"/>
        <v>15.375062644888636</v>
      </c>
      <c r="K139" s="77">
        <v>2570.239</v>
      </c>
      <c r="L139" s="77">
        <v>160.889</v>
      </c>
      <c r="M139" s="78" t="s">
        <v>6</v>
      </c>
    </row>
    <row r="140" spans="1:13" s="31" customFormat="1" ht="49.5" customHeight="1">
      <c r="A140" s="74">
        <v>137</v>
      </c>
      <c r="B140" s="81">
        <v>195</v>
      </c>
      <c r="C140" s="106" t="s">
        <v>496</v>
      </c>
      <c r="D140" s="37" t="s">
        <v>432</v>
      </c>
      <c r="E140" s="47" t="s">
        <v>454</v>
      </c>
      <c r="F140" s="37" t="s">
        <v>4</v>
      </c>
      <c r="G140" s="85" t="s">
        <v>85</v>
      </c>
      <c r="H140" s="77">
        <v>13048.091</v>
      </c>
      <c r="I140" s="77">
        <v>8023.231</v>
      </c>
      <c r="J140" s="77">
        <f t="shared" si="2"/>
        <v>62.62888355077898</v>
      </c>
      <c r="K140" s="77">
        <v>6652.646</v>
      </c>
      <c r="L140" s="77">
        <v>2.656</v>
      </c>
      <c r="M140" s="41" t="s">
        <v>6</v>
      </c>
    </row>
    <row r="141" spans="1:13" s="31" customFormat="1" ht="49.5" customHeight="1">
      <c r="A141" s="81">
        <v>138</v>
      </c>
      <c r="B141" s="74">
        <v>147</v>
      </c>
      <c r="C141" s="106" t="s">
        <v>496</v>
      </c>
      <c r="D141" s="85" t="s">
        <v>220</v>
      </c>
      <c r="E141" s="85" t="s">
        <v>102</v>
      </c>
      <c r="F141" s="28" t="s">
        <v>4</v>
      </c>
      <c r="G141" s="85" t="s">
        <v>90</v>
      </c>
      <c r="H141" s="77">
        <v>12886.332</v>
      </c>
      <c r="I141" s="77">
        <v>12287.842</v>
      </c>
      <c r="J141" s="77">
        <f t="shared" si="2"/>
        <v>4.870586714900793</v>
      </c>
      <c r="K141" s="77">
        <v>874.337</v>
      </c>
      <c r="L141" s="77">
        <v>-9527.464</v>
      </c>
      <c r="M141" s="78" t="s">
        <v>6</v>
      </c>
    </row>
    <row r="142" spans="1:13" s="31" customFormat="1" ht="49.5" customHeight="1">
      <c r="A142" s="74">
        <v>139</v>
      </c>
      <c r="B142" s="74">
        <v>136</v>
      </c>
      <c r="C142" s="106" t="s">
        <v>496</v>
      </c>
      <c r="D142" s="88" t="s">
        <v>204</v>
      </c>
      <c r="E142" s="88" t="s">
        <v>190</v>
      </c>
      <c r="F142" s="28" t="s">
        <v>4</v>
      </c>
      <c r="G142" s="88" t="s">
        <v>90</v>
      </c>
      <c r="H142" s="77">
        <v>12858.456</v>
      </c>
      <c r="I142" s="77">
        <v>13389.225</v>
      </c>
      <c r="J142" s="77">
        <f t="shared" si="2"/>
        <v>-3.9641502775552784</v>
      </c>
      <c r="K142" s="77">
        <v>811.491</v>
      </c>
      <c r="L142" s="77">
        <v>403.778</v>
      </c>
      <c r="M142" s="78" t="s">
        <v>6</v>
      </c>
    </row>
    <row r="143" spans="1:13" s="31" customFormat="1" ht="49.5" customHeight="1">
      <c r="A143" s="81">
        <v>140</v>
      </c>
      <c r="B143" s="74">
        <v>159</v>
      </c>
      <c r="C143" s="106" t="s">
        <v>496</v>
      </c>
      <c r="D143" s="85" t="s">
        <v>238</v>
      </c>
      <c r="E143" s="48" t="s">
        <v>454</v>
      </c>
      <c r="F143" s="37" t="s">
        <v>4</v>
      </c>
      <c r="G143" s="85" t="s">
        <v>103</v>
      </c>
      <c r="H143" s="77">
        <v>12786.901938</v>
      </c>
      <c r="I143" s="77">
        <v>11267.848647</v>
      </c>
      <c r="J143" s="77">
        <f t="shared" si="2"/>
        <v>13.481307200593594</v>
      </c>
      <c r="K143" s="77">
        <v>564.708656</v>
      </c>
      <c r="L143" s="77">
        <v>0.862413</v>
      </c>
      <c r="M143" s="41" t="s">
        <v>6</v>
      </c>
    </row>
    <row r="144" spans="1:13" s="31" customFormat="1" ht="49.5" customHeight="1">
      <c r="A144" s="74">
        <v>141</v>
      </c>
      <c r="B144" s="74">
        <v>149</v>
      </c>
      <c r="C144" s="106" t="s">
        <v>496</v>
      </c>
      <c r="D144" s="85" t="s">
        <v>39</v>
      </c>
      <c r="E144" s="48" t="s">
        <v>222</v>
      </c>
      <c r="F144" s="28" t="s">
        <v>9</v>
      </c>
      <c r="G144" s="85" t="s">
        <v>195</v>
      </c>
      <c r="H144" s="77">
        <v>12578.608</v>
      </c>
      <c r="I144" s="91">
        <v>11925.386</v>
      </c>
      <c r="J144" s="77">
        <f t="shared" si="2"/>
        <v>5.477575317058925</v>
      </c>
      <c r="K144" s="77">
        <v>3810.241</v>
      </c>
      <c r="L144" s="77">
        <v>1975.515</v>
      </c>
      <c r="M144" s="78" t="s">
        <v>6</v>
      </c>
    </row>
    <row r="145" spans="1:13" s="31" customFormat="1" ht="49.5" customHeight="1">
      <c r="A145" s="81">
        <v>142</v>
      </c>
      <c r="B145" s="74">
        <v>139</v>
      </c>
      <c r="C145" s="106" t="s">
        <v>496</v>
      </c>
      <c r="D145" s="85" t="s">
        <v>224</v>
      </c>
      <c r="E145" s="48" t="s">
        <v>454</v>
      </c>
      <c r="F145" s="83" t="s">
        <v>11</v>
      </c>
      <c r="G145" s="85" t="s">
        <v>138</v>
      </c>
      <c r="H145" s="77">
        <v>12572.403</v>
      </c>
      <c r="I145" s="77">
        <v>12930.268</v>
      </c>
      <c r="J145" s="77">
        <f t="shared" si="2"/>
        <v>-2.767653385065183</v>
      </c>
      <c r="K145" s="77">
        <v>2885.014</v>
      </c>
      <c r="L145" s="77">
        <v>97.998</v>
      </c>
      <c r="M145" s="78" t="s">
        <v>6</v>
      </c>
    </row>
    <row r="146" spans="1:13" s="31" customFormat="1" ht="49.5" customHeight="1">
      <c r="A146" s="74">
        <v>143</v>
      </c>
      <c r="B146" s="74">
        <v>216</v>
      </c>
      <c r="C146" s="106" t="s">
        <v>496</v>
      </c>
      <c r="D146" s="85" t="s">
        <v>55</v>
      </c>
      <c r="E146" s="85" t="s">
        <v>56</v>
      </c>
      <c r="F146" s="37" t="s">
        <v>4</v>
      </c>
      <c r="G146" s="85" t="s">
        <v>128</v>
      </c>
      <c r="H146" s="77">
        <v>12551.185</v>
      </c>
      <c r="I146" s="77">
        <v>6807.743</v>
      </c>
      <c r="J146" s="77">
        <f t="shared" si="2"/>
        <v>84.36631641353087</v>
      </c>
      <c r="K146" s="77">
        <v>2798.562</v>
      </c>
      <c r="L146" s="77">
        <v>737.147</v>
      </c>
      <c r="M146" s="41" t="s">
        <v>6</v>
      </c>
    </row>
    <row r="147" spans="1:13" s="31" customFormat="1" ht="49.5" customHeight="1">
      <c r="A147" s="81">
        <v>144</v>
      </c>
      <c r="B147" s="74">
        <v>142</v>
      </c>
      <c r="C147" s="106" t="s">
        <v>496</v>
      </c>
      <c r="D147" s="88" t="s">
        <v>36</v>
      </c>
      <c r="E147" s="85" t="s">
        <v>124</v>
      </c>
      <c r="F147" s="28" t="s">
        <v>11</v>
      </c>
      <c r="G147" s="85" t="s">
        <v>417</v>
      </c>
      <c r="H147" s="77">
        <v>12509.167</v>
      </c>
      <c r="I147" s="90">
        <v>12709.275</v>
      </c>
      <c r="J147" s="77">
        <f t="shared" si="2"/>
        <v>-1.574503659728821</v>
      </c>
      <c r="K147" s="77">
        <v>2266.369</v>
      </c>
      <c r="L147" s="77">
        <v>2676.988</v>
      </c>
      <c r="M147" s="78" t="s">
        <v>6</v>
      </c>
    </row>
    <row r="148" spans="1:13" s="31" customFormat="1" ht="49.5" customHeight="1">
      <c r="A148" s="74">
        <v>145</v>
      </c>
      <c r="B148" s="74">
        <v>153</v>
      </c>
      <c r="C148" s="106" t="s">
        <v>496</v>
      </c>
      <c r="D148" s="85" t="s">
        <v>228</v>
      </c>
      <c r="E148" s="85" t="s">
        <v>454</v>
      </c>
      <c r="F148" s="28" t="s">
        <v>10</v>
      </c>
      <c r="G148" s="85" t="s">
        <v>229</v>
      </c>
      <c r="H148" s="77">
        <v>12493.506</v>
      </c>
      <c r="I148" s="77">
        <v>11574.424</v>
      </c>
      <c r="J148" s="77">
        <f t="shared" si="2"/>
        <v>7.94062840621701</v>
      </c>
      <c r="K148" s="77">
        <v>5179.801</v>
      </c>
      <c r="L148" s="77">
        <v>1411.194</v>
      </c>
      <c r="M148" s="78" t="s">
        <v>6</v>
      </c>
    </row>
    <row r="149" spans="1:13" s="31" customFormat="1" ht="49.5" customHeight="1">
      <c r="A149" s="81">
        <v>146</v>
      </c>
      <c r="B149" s="81">
        <v>165</v>
      </c>
      <c r="C149" s="106" t="s">
        <v>496</v>
      </c>
      <c r="D149" s="83" t="s">
        <v>430</v>
      </c>
      <c r="E149" s="56" t="s">
        <v>454</v>
      </c>
      <c r="F149" s="37" t="s">
        <v>9</v>
      </c>
      <c r="G149" s="85" t="s">
        <v>181</v>
      </c>
      <c r="H149" s="77">
        <v>12480.28</v>
      </c>
      <c r="I149" s="77">
        <v>10732.103</v>
      </c>
      <c r="J149" s="77">
        <f t="shared" si="2"/>
        <v>16.289230545029266</v>
      </c>
      <c r="K149" s="77">
        <v>3036.967</v>
      </c>
      <c r="L149" s="77">
        <v>884.445</v>
      </c>
      <c r="M149" s="41" t="s">
        <v>6</v>
      </c>
    </row>
    <row r="150" spans="1:13" s="10" customFormat="1" ht="18.75" customHeight="1">
      <c r="A150" s="74">
        <v>147</v>
      </c>
      <c r="B150" s="74">
        <v>145</v>
      </c>
      <c r="C150" s="106" t="s">
        <v>496</v>
      </c>
      <c r="D150" s="85" t="s">
        <v>221</v>
      </c>
      <c r="E150" s="85" t="s">
        <v>454</v>
      </c>
      <c r="F150" s="32" t="s">
        <v>4</v>
      </c>
      <c r="G150" s="85" t="s">
        <v>85</v>
      </c>
      <c r="H150" s="77">
        <v>12428.006</v>
      </c>
      <c r="I150" s="92">
        <v>12529.353</v>
      </c>
      <c r="J150" s="77">
        <f t="shared" si="2"/>
        <v>-0.8088765636980577</v>
      </c>
      <c r="K150" s="84" t="s">
        <v>491</v>
      </c>
      <c r="L150" s="77">
        <v>270.67</v>
      </c>
      <c r="M150" s="75" t="s">
        <v>6</v>
      </c>
    </row>
    <row r="151" spans="1:13" s="31" customFormat="1" ht="49.5" customHeight="1">
      <c r="A151" s="81">
        <v>148</v>
      </c>
      <c r="B151" s="74">
        <v>164</v>
      </c>
      <c r="C151" s="106" t="s">
        <v>496</v>
      </c>
      <c r="D151" s="88" t="s">
        <v>47</v>
      </c>
      <c r="E151" s="48" t="s">
        <v>190</v>
      </c>
      <c r="F151" s="37" t="s">
        <v>9</v>
      </c>
      <c r="G151" s="85" t="s">
        <v>90</v>
      </c>
      <c r="H151" s="77">
        <v>12412.164</v>
      </c>
      <c r="I151" s="77">
        <v>10899.741</v>
      </c>
      <c r="J151" s="77">
        <f t="shared" si="2"/>
        <v>13.875770075637583</v>
      </c>
      <c r="K151" s="77">
        <v>3512.158</v>
      </c>
      <c r="L151" s="77">
        <v>1906.113</v>
      </c>
      <c r="M151" s="41" t="s">
        <v>6</v>
      </c>
    </row>
    <row r="152" spans="1:13" s="31" customFormat="1" ht="49.5" customHeight="1">
      <c r="A152" s="74">
        <v>149</v>
      </c>
      <c r="B152" s="81">
        <v>155</v>
      </c>
      <c r="C152" s="106" t="s">
        <v>496</v>
      </c>
      <c r="D152" s="85" t="s">
        <v>42</v>
      </c>
      <c r="E152" s="85" t="s">
        <v>454</v>
      </c>
      <c r="F152" s="28" t="s">
        <v>94</v>
      </c>
      <c r="G152" s="85" t="s">
        <v>169</v>
      </c>
      <c r="H152" s="77">
        <v>12328.221</v>
      </c>
      <c r="I152" s="77">
        <v>11501.542</v>
      </c>
      <c r="J152" s="77">
        <f t="shared" si="2"/>
        <v>7.187549286869532</v>
      </c>
      <c r="K152" s="77">
        <v>635.694</v>
      </c>
      <c r="L152" s="77">
        <v>135.677</v>
      </c>
      <c r="M152" s="78" t="s">
        <v>6</v>
      </c>
    </row>
    <row r="153" spans="1:13" s="31" customFormat="1" ht="49.5" customHeight="1">
      <c r="A153" s="81">
        <v>150</v>
      </c>
      <c r="B153" s="74">
        <v>170</v>
      </c>
      <c r="C153" s="106" t="s">
        <v>496</v>
      </c>
      <c r="D153" s="101" t="s">
        <v>558</v>
      </c>
      <c r="E153" s="62" t="s">
        <v>37</v>
      </c>
      <c r="F153" s="37" t="s">
        <v>4</v>
      </c>
      <c r="G153" s="85" t="s">
        <v>90</v>
      </c>
      <c r="H153" s="77">
        <v>12292.81</v>
      </c>
      <c r="I153" s="77">
        <v>9813.856</v>
      </c>
      <c r="J153" s="77">
        <f t="shared" si="2"/>
        <v>25.25973480760264</v>
      </c>
      <c r="K153" s="77">
        <v>1658.716</v>
      </c>
      <c r="L153" s="77">
        <v>1173.822</v>
      </c>
      <c r="M153" s="41" t="s">
        <v>6</v>
      </c>
    </row>
    <row r="154" spans="1:13" s="31" customFormat="1" ht="49.5" customHeight="1">
      <c r="A154" s="74">
        <v>151</v>
      </c>
      <c r="B154" s="74">
        <v>156</v>
      </c>
      <c r="C154" s="106" t="s">
        <v>496</v>
      </c>
      <c r="D154" s="99" t="s">
        <v>231</v>
      </c>
      <c r="E154" s="85" t="s">
        <v>454</v>
      </c>
      <c r="F154" s="28" t="s">
        <v>10</v>
      </c>
      <c r="G154" s="85" t="s">
        <v>417</v>
      </c>
      <c r="H154" s="77">
        <v>12084.235</v>
      </c>
      <c r="I154" s="77">
        <v>11430.432</v>
      </c>
      <c r="J154" s="77">
        <f t="shared" si="2"/>
        <v>5.71984505922436</v>
      </c>
      <c r="K154" s="77">
        <v>2523.93</v>
      </c>
      <c r="L154" s="77">
        <v>1562.672</v>
      </c>
      <c r="M154" s="78" t="s">
        <v>6</v>
      </c>
    </row>
    <row r="155" spans="1:13" s="31" customFormat="1" ht="49.5" customHeight="1">
      <c r="A155" s="81">
        <v>152</v>
      </c>
      <c r="B155" s="74">
        <v>161</v>
      </c>
      <c r="C155" s="106" t="s">
        <v>496</v>
      </c>
      <c r="D155" s="85" t="s">
        <v>236</v>
      </c>
      <c r="E155" s="48" t="s">
        <v>237</v>
      </c>
      <c r="F155" s="37" t="s">
        <v>4</v>
      </c>
      <c r="G155" s="85" t="s">
        <v>152</v>
      </c>
      <c r="H155" s="77">
        <v>11905.41</v>
      </c>
      <c r="I155" s="77">
        <v>11156.1</v>
      </c>
      <c r="J155" s="77">
        <f t="shared" si="2"/>
        <v>6.716594508833729</v>
      </c>
      <c r="K155" s="77">
        <v>2715.19</v>
      </c>
      <c r="L155" s="77">
        <v>1937.018</v>
      </c>
      <c r="M155" s="41" t="s">
        <v>6</v>
      </c>
    </row>
    <row r="156" spans="1:13" s="31" customFormat="1" ht="49.5" customHeight="1">
      <c r="A156" s="74">
        <v>153</v>
      </c>
      <c r="B156" s="74">
        <v>83</v>
      </c>
      <c r="C156" s="106" t="s">
        <v>496</v>
      </c>
      <c r="D156" s="88" t="s">
        <v>178</v>
      </c>
      <c r="E156" s="85" t="s">
        <v>454</v>
      </c>
      <c r="F156" s="28" t="s">
        <v>10</v>
      </c>
      <c r="G156" s="85" t="s">
        <v>169</v>
      </c>
      <c r="H156" s="77">
        <v>11706.281</v>
      </c>
      <c r="I156" s="77">
        <v>23980.644</v>
      </c>
      <c r="J156" s="77">
        <f t="shared" si="2"/>
        <v>-51.184459433199535</v>
      </c>
      <c r="K156" s="77">
        <v>569.152</v>
      </c>
      <c r="L156" s="77">
        <v>226.117</v>
      </c>
      <c r="M156" s="78" t="s">
        <v>6</v>
      </c>
    </row>
    <row r="157" spans="1:13" s="31" customFormat="1" ht="49.5" customHeight="1">
      <c r="A157" s="81">
        <v>154</v>
      </c>
      <c r="B157" s="74">
        <v>185</v>
      </c>
      <c r="C157" s="106" t="s">
        <v>496</v>
      </c>
      <c r="D157" s="99" t="s">
        <v>295</v>
      </c>
      <c r="E157" s="47" t="s">
        <v>482</v>
      </c>
      <c r="F157" s="37" t="s">
        <v>11</v>
      </c>
      <c r="G157" s="85" t="s">
        <v>181</v>
      </c>
      <c r="H157" s="77">
        <v>11581.09</v>
      </c>
      <c r="I157" s="77">
        <v>8708.546</v>
      </c>
      <c r="J157" s="77">
        <f t="shared" si="2"/>
        <v>32.98534565930984</v>
      </c>
      <c r="K157" s="77">
        <v>4012.88</v>
      </c>
      <c r="L157" s="77">
        <v>322.058</v>
      </c>
      <c r="M157" s="41" t="s">
        <v>6</v>
      </c>
    </row>
    <row r="158" spans="1:13" s="40" customFormat="1" ht="49.5" customHeight="1">
      <c r="A158" s="74">
        <v>155</v>
      </c>
      <c r="B158" s="74">
        <v>255</v>
      </c>
      <c r="C158" s="106" t="s">
        <v>496</v>
      </c>
      <c r="D158" s="42" t="s">
        <v>452</v>
      </c>
      <c r="E158" s="48" t="s">
        <v>454</v>
      </c>
      <c r="F158" s="42" t="s">
        <v>11</v>
      </c>
      <c r="G158" s="85" t="s">
        <v>181</v>
      </c>
      <c r="H158" s="77">
        <v>11580.182</v>
      </c>
      <c r="I158" s="77">
        <v>8720.752</v>
      </c>
      <c r="J158" s="77">
        <f t="shared" si="2"/>
        <v>32.78880078231785</v>
      </c>
      <c r="K158" s="84" t="s">
        <v>491</v>
      </c>
      <c r="L158" s="84" t="s">
        <v>491</v>
      </c>
      <c r="M158" s="41" t="s">
        <v>6</v>
      </c>
    </row>
    <row r="159" spans="1:13" s="40" customFormat="1" ht="49.5" customHeight="1">
      <c r="A159" s="81">
        <v>156</v>
      </c>
      <c r="B159" s="74">
        <v>194</v>
      </c>
      <c r="C159" s="106" t="s">
        <v>496</v>
      </c>
      <c r="D159" s="85" t="s">
        <v>267</v>
      </c>
      <c r="E159" s="85" t="s">
        <v>268</v>
      </c>
      <c r="F159" s="37" t="s">
        <v>11</v>
      </c>
      <c r="G159" s="85" t="s">
        <v>138</v>
      </c>
      <c r="H159" s="77">
        <v>11570.26</v>
      </c>
      <c r="I159" s="77">
        <v>8112.269</v>
      </c>
      <c r="J159" s="77">
        <f t="shared" si="2"/>
        <v>42.62668064878026</v>
      </c>
      <c r="K159" s="77">
        <v>420.089</v>
      </c>
      <c r="L159" s="77">
        <v>133.467</v>
      </c>
      <c r="M159" s="41" t="s">
        <v>6</v>
      </c>
    </row>
    <row r="160" spans="1:13" s="40" customFormat="1" ht="49.5" customHeight="1">
      <c r="A160" s="74">
        <v>157</v>
      </c>
      <c r="B160" s="74">
        <v>125</v>
      </c>
      <c r="C160" s="106" t="s">
        <v>496</v>
      </c>
      <c r="D160" s="85" t="s">
        <v>31</v>
      </c>
      <c r="E160" s="47" t="s">
        <v>461</v>
      </c>
      <c r="F160" s="28" t="s">
        <v>4</v>
      </c>
      <c r="G160" s="85" t="s">
        <v>169</v>
      </c>
      <c r="H160" s="77">
        <v>11532.138</v>
      </c>
      <c r="I160" s="77">
        <v>14480.519</v>
      </c>
      <c r="J160" s="77">
        <f t="shared" si="2"/>
        <v>-20.36101744695753</v>
      </c>
      <c r="K160" s="77">
        <v>922.874</v>
      </c>
      <c r="L160" s="77">
        <v>93.743</v>
      </c>
      <c r="M160" s="78" t="s">
        <v>6</v>
      </c>
    </row>
    <row r="161" spans="1:13" s="40" customFormat="1" ht="49.5" customHeight="1">
      <c r="A161" s="81">
        <v>158</v>
      </c>
      <c r="B161" s="74">
        <v>204</v>
      </c>
      <c r="C161" s="106" t="s">
        <v>496</v>
      </c>
      <c r="D161" s="85" t="s">
        <v>54</v>
      </c>
      <c r="E161" s="48" t="s">
        <v>454</v>
      </c>
      <c r="F161" s="78" t="s">
        <v>4</v>
      </c>
      <c r="G161" s="85" t="s">
        <v>156</v>
      </c>
      <c r="H161" s="77">
        <f>9490.093+1768.054</f>
        <v>11258.147</v>
      </c>
      <c r="I161" s="77">
        <f>6005.732+1301.313</f>
        <v>7307.045</v>
      </c>
      <c r="J161" s="77">
        <f t="shared" si="2"/>
        <v>54.07250126419094</v>
      </c>
      <c r="K161" s="84" t="s">
        <v>491</v>
      </c>
      <c r="L161" s="77">
        <v>624.884</v>
      </c>
      <c r="M161" s="35" t="s">
        <v>5</v>
      </c>
    </row>
    <row r="162" spans="1:13" s="40" customFormat="1" ht="49.5" customHeight="1">
      <c r="A162" s="74">
        <v>159</v>
      </c>
      <c r="B162" s="74">
        <v>163</v>
      </c>
      <c r="C162" s="106" t="s">
        <v>496</v>
      </c>
      <c r="D162" s="88" t="s">
        <v>212</v>
      </c>
      <c r="E162" s="56" t="s">
        <v>213</v>
      </c>
      <c r="F162" s="37" t="s">
        <v>32</v>
      </c>
      <c r="G162" s="88" t="s">
        <v>128</v>
      </c>
      <c r="H162" s="77">
        <v>11036.353</v>
      </c>
      <c r="I162" s="77">
        <v>10917.548</v>
      </c>
      <c r="J162" s="77">
        <f t="shared" si="2"/>
        <v>1.0882022226968768</v>
      </c>
      <c r="K162" s="77">
        <v>1366.478</v>
      </c>
      <c r="L162" s="77">
        <v>-812.032</v>
      </c>
      <c r="M162" s="41" t="s">
        <v>6</v>
      </c>
    </row>
    <row r="163" spans="1:13" s="40" customFormat="1" ht="49.5" customHeight="1">
      <c r="A163" s="81">
        <v>160</v>
      </c>
      <c r="B163" s="5">
        <v>179</v>
      </c>
      <c r="C163" s="106" t="s">
        <v>496</v>
      </c>
      <c r="D163" s="85" t="s">
        <v>87</v>
      </c>
      <c r="E163" s="85" t="s">
        <v>88</v>
      </c>
      <c r="F163" s="37" t="s">
        <v>8</v>
      </c>
      <c r="G163" s="85" t="s">
        <v>417</v>
      </c>
      <c r="H163" s="77">
        <v>11015.706</v>
      </c>
      <c r="I163" s="77">
        <v>9368.508</v>
      </c>
      <c r="J163" s="77">
        <f t="shared" si="2"/>
        <v>17.582287382366534</v>
      </c>
      <c r="K163" s="77">
        <v>886.238</v>
      </c>
      <c r="L163" s="77">
        <v>79.133</v>
      </c>
      <c r="M163" s="41" t="s">
        <v>6</v>
      </c>
    </row>
    <row r="164" spans="1:13" s="40" customFormat="1" ht="49.5" customHeight="1">
      <c r="A164" s="74">
        <v>161</v>
      </c>
      <c r="B164" s="74">
        <v>108</v>
      </c>
      <c r="C164" s="106" t="s">
        <v>496</v>
      </c>
      <c r="D164" s="54" t="s">
        <v>456</v>
      </c>
      <c r="E164" s="85" t="s">
        <v>24</v>
      </c>
      <c r="F164" s="42" t="s">
        <v>4</v>
      </c>
      <c r="G164" s="42" t="s">
        <v>169</v>
      </c>
      <c r="H164" s="77">
        <v>10925.91</v>
      </c>
      <c r="I164" s="77">
        <v>17977.726</v>
      </c>
      <c r="J164" s="77">
        <f t="shared" si="2"/>
        <v>-39.2252946785372</v>
      </c>
      <c r="K164" s="77">
        <v>-3224.579</v>
      </c>
      <c r="L164" s="77">
        <v>-3121.298</v>
      </c>
      <c r="M164" s="79" t="s">
        <v>6</v>
      </c>
    </row>
    <row r="165" spans="1:13" s="40" customFormat="1" ht="49.5" customHeight="1">
      <c r="A165" s="81">
        <v>162</v>
      </c>
      <c r="B165" s="74">
        <v>177</v>
      </c>
      <c r="C165" s="106" t="s">
        <v>496</v>
      </c>
      <c r="D165" s="85" t="s">
        <v>255</v>
      </c>
      <c r="E165" s="85" t="s">
        <v>454</v>
      </c>
      <c r="F165" s="37" t="s">
        <v>11</v>
      </c>
      <c r="G165" s="85" t="s">
        <v>256</v>
      </c>
      <c r="H165" s="77">
        <v>10804.978</v>
      </c>
      <c r="I165" s="91">
        <v>9447.255</v>
      </c>
      <c r="J165" s="77">
        <f t="shared" si="2"/>
        <v>14.371613765056622</v>
      </c>
      <c r="K165" s="77">
        <v>434.552</v>
      </c>
      <c r="L165" s="77">
        <v>6.773</v>
      </c>
      <c r="M165" s="41" t="s">
        <v>6</v>
      </c>
    </row>
    <row r="166" spans="1:13" s="40" customFormat="1" ht="49.5" customHeight="1">
      <c r="A166" s="74">
        <v>163</v>
      </c>
      <c r="B166" s="81">
        <v>151</v>
      </c>
      <c r="C166" s="106" t="s">
        <v>496</v>
      </c>
      <c r="D166" s="83" t="s">
        <v>428</v>
      </c>
      <c r="E166" s="56" t="s">
        <v>454</v>
      </c>
      <c r="F166" s="83" t="s">
        <v>4</v>
      </c>
      <c r="G166" s="85" t="s">
        <v>90</v>
      </c>
      <c r="H166" s="77">
        <v>10728.574</v>
      </c>
      <c r="I166" s="77">
        <v>11779.418</v>
      </c>
      <c r="J166" s="77">
        <f t="shared" si="2"/>
        <v>-8.921017999361247</v>
      </c>
      <c r="K166" s="77">
        <v>4111.509</v>
      </c>
      <c r="L166" s="77">
        <v>1668.876</v>
      </c>
      <c r="M166" s="78" t="s">
        <v>6</v>
      </c>
    </row>
    <row r="167" spans="1:13" s="40" customFormat="1" ht="49.5" customHeight="1">
      <c r="A167" s="81">
        <v>164</v>
      </c>
      <c r="B167" s="81">
        <v>192</v>
      </c>
      <c r="C167" s="106" t="s">
        <v>496</v>
      </c>
      <c r="D167" s="85" t="s">
        <v>249</v>
      </c>
      <c r="E167" s="56" t="s">
        <v>454</v>
      </c>
      <c r="F167" s="37" t="s">
        <v>8</v>
      </c>
      <c r="G167" s="85" t="s">
        <v>250</v>
      </c>
      <c r="H167" s="77">
        <v>10599.239</v>
      </c>
      <c r="I167" s="77">
        <v>8277.755</v>
      </c>
      <c r="J167" s="77">
        <f t="shared" si="2"/>
        <v>28.04485032475594</v>
      </c>
      <c r="K167" s="77">
        <v>3010.22</v>
      </c>
      <c r="L167" s="77">
        <v>441.261</v>
      </c>
      <c r="M167" s="41" t="s">
        <v>6</v>
      </c>
    </row>
    <row r="168" spans="1:13" s="40" customFormat="1" ht="49.5" customHeight="1">
      <c r="A168" s="74">
        <v>165</v>
      </c>
      <c r="B168" s="81">
        <v>198</v>
      </c>
      <c r="C168" s="106" t="s">
        <v>496</v>
      </c>
      <c r="D168" s="85" t="s">
        <v>226</v>
      </c>
      <c r="E168" s="85" t="s">
        <v>13</v>
      </c>
      <c r="F168" s="37" t="s">
        <v>8</v>
      </c>
      <c r="G168" s="85" t="s">
        <v>128</v>
      </c>
      <c r="H168" s="77">
        <v>10435.296</v>
      </c>
      <c r="I168" s="77">
        <v>7582.902</v>
      </c>
      <c r="J168" s="77">
        <f t="shared" si="2"/>
        <v>37.616126385386494</v>
      </c>
      <c r="K168" s="77">
        <v>1230.615</v>
      </c>
      <c r="L168" s="77">
        <v>149.828</v>
      </c>
      <c r="M168" s="41" t="s">
        <v>6</v>
      </c>
    </row>
    <row r="169" spans="1:13" s="40" customFormat="1" ht="49.5" customHeight="1">
      <c r="A169" s="81">
        <v>166</v>
      </c>
      <c r="B169" s="74">
        <v>241</v>
      </c>
      <c r="C169" s="106" t="s">
        <v>496</v>
      </c>
      <c r="D169" s="85" t="s">
        <v>60</v>
      </c>
      <c r="E169" s="47" t="s">
        <v>61</v>
      </c>
      <c r="F169" s="35" t="s">
        <v>4</v>
      </c>
      <c r="G169" s="85" t="s">
        <v>111</v>
      </c>
      <c r="H169" s="77">
        <v>10365.578</v>
      </c>
      <c r="I169" s="77">
        <v>5920.252</v>
      </c>
      <c r="J169" s="77">
        <f t="shared" si="2"/>
        <v>75.08676995506269</v>
      </c>
      <c r="K169" s="77">
        <v>2061.778</v>
      </c>
      <c r="L169" s="77">
        <v>1351.331</v>
      </c>
      <c r="M169" s="35" t="s">
        <v>6</v>
      </c>
    </row>
    <row r="170" spans="1:13" s="40" customFormat="1" ht="49.5" customHeight="1">
      <c r="A170" s="74">
        <v>167</v>
      </c>
      <c r="B170" s="74">
        <v>120</v>
      </c>
      <c r="C170" s="106" t="s">
        <v>496</v>
      </c>
      <c r="D170" s="88" t="s">
        <v>206</v>
      </c>
      <c r="E170" s="47" t="s">
        <v>454</v>
      </c>
      <c r="F170" s="28" t="s">
        <v>4</v>
      </c>
      <c r="G170" s="85" t="s">
        <v>169</v>
      </c>
      <c r="H170" s="77">
        <v>10195.237</v>
      </c>
      <c r="I170" s="77">
        <v>15687.575</v>
      </c>
      <c r="J170" s="77">
        <f t="shared" si="2"/>
        <v>-35.010752139830416</v>
      </c>
      <c r="K170" s="77">
        <v>288.134</v>
      </c>
      <c r="L170" s="77">
        <v>-166.669</v>
      </c>
      <c r="M170" s="78" t="s">
        <v>6</v>
      </c>
    </row>
    <row r="171" spans="1:13" s="40" customFormat="1" ht="49.5" customHeight="1">
      <c r="A171" s="81">
        <v>168</v>
      </c>
      <c r="B171" s="74">
        <v>160</v>
      </c>
      <c r="C171" s="106" t="s">
        <v>496</v>
      </c>
      <c r="D171" s="85" t="s">
        <v>263</v>
      </c>
      <c r="E171" s="85" t="s">
        <v>45</v>
      </c>
      <c r="F171" s="37" t="s">
        <v>10</v>
      </c>
      <c r="G171" s="85" t="s">
        <v>105</v>
      </c>
      <c r="H171" s="77">
        <v>10140.61</v>
      </c>
      <c r="I171" s="77">
        <v>11240.235</v>
      </c>
      <c r="J171" s="77">
        <f t="shared" si="2"/>
        <v>-9.782936032921018</v>
      </c>
      <c r="K171" s="77">
        <v>7116.567</v>
      </c>
      <c r="L171" s="77">
        <v>5660.007</v>
      </c>
      <c r="M171" s="41" t="s">
        <v>6</v>
      </c>
    </row>
    <row r="172" spans="1:13" s="40" customFormat="1" ht="49.5" customHeight="1">
      <c r="A172" s="74">
        <v>169</v>
      </c>
      <c r="B172" s="74">
        <v>171</v>
      </c>
      <c r="C172" s="106" t="s">
        <v>496</v>
      </c>
      <c r="D172" s="101" t="s">
        <v>559</v>
      </c>
      <c r="E172" s="55" t="s">
        <v>96</v>
      </c>
      <c r="F172" s="37" t="s">
        <v>4</v>
      </c>
      <c r="G172" s="85" t="s">
        <v>152</v>
      </c>
      <c r="H172" s="77">
        <v>10067.527</v>
      </c>
      <c r="I172" s="77">
        <v>9741.438</v>
      </c>
      <c r="J172" s="77">
        <f t="shared" si="2"/>
        <v>3.347442133286682</v>
      </c>
      <c r="K172" s="77">
        <v>1524.946</v>
      </c>
      <c r="L172" s="77">
        <v>362.862</v>
      </c>
      <c r="M172" s="41" t="s">
        <v>6</v>
      </c>
    </row>
    <row r="173" spans="1:13" s="40" customFormat="1" ht="49.5" customHeight="1">
      <c r="A173" s="81">
        <v>170</v>
      </c>
      <c r="B173" s="74">
        <v>210</v>
      </c>
      <c r="C173" s="106" t="s">
        <v>496</v>
      </c>
      <c r="D173" s="85" t="s">
        <v>280</v>
      </c>
      <c r="E173" s="85" t="s">
        <v>454</v>
      </c>
      <c r="F173" s="37" t="s">
        <v>11</v>
      </c>
      <c r="G173" s="85" t="s">
        <v>181</v>
      </c>
      <c r="H173" s="77">
        <v>10048.993</v>
      </c>
      <c r="I173" s="77">
        <v>7067.735</v>
      </c>
      <c r="J173" s="77">
        <f t="shared" si="2"/>
        <v>42.18123628008126</v>
      </c>
      <c r="K173" s="77">
        <v>5315.855</v>
      </c>
      <c r="L173" s="77">
        <v>108.239</v>
      </c>
      <c r="M173" s="41" t="s">
        <v>6</v>
      </c>
    </row>
    <row r="174" spans="1:13" s="40" customFormat="1" ht="49.5" customHeight="1">
      <c r="A174" s="74">
        <v>171</v>
      </c>
      <c r="B174" s="106" t="s">
        <v>554</v>
      </c>
      <c r="C174" s="106" t="s">
        <v>496</v>
      </c>
      <c r="D174" s="101" t="s">
        <v>560</v>
      </c>
      <c r="E174" s="95" t="s">
        <v>487</v>
      </c>
      <c r="F174" s="43" t="s">
        <v>10</v>
      </c>
      <c r="G174" s="95" t="s">
        <v>128</v>
      </c>
      <c r="H174" s="68">
        <v>10023.635</v>
      </c>
      <c r="I174" s="68">
        <v>9619.324</v>
      </c>
      <c r="J174" s="68">
        <f t="shared" si="2"/>
        <v>4.203112401661491</v>
      </c>
      <c r="K174" s="58" t="s">
        <v>491</v>
      </c>
      <c r="L174" s="70">
        <v>259.692</v>
      </c>
      <c r="M174" s="53" t="s">
        <v>6</v>
      </c>
    </row>
    <row r="175" spans="1:13" s="40" customFormat="1" ht="49.5" customHeight="1">
      <c r="A175" s="81">
        <v>172</v>
      </c>
      <c r="B175" s="74">
        <v>181</v>
      </c>
      <c r="C175" s="106" t="s">
        <v>496</v>
      </c>
      <c r="D175" s="85" t="s">
        <v>233</v>
      </c>
      <c r="E175" s="85" t="s">
        <v>124</v>
      </c>
      <c r="F175" s="37" t="s">
        <v>9</v>
      </c>
      <c r="G175" s="85" t="s">
        <v>417</v>
      </c>
      <c r="H175" s="77">
        <v>9833.106</v>
      </c>
      <c r="I175" s="77">
        <v>9062.963</v>
      </c>
      <c r="J175" s="77">
        <f t="shared" si="2"/>
        <v>8.497695510839009</v>
      </c>
      <c r="K175" s="77">
        <v>686.908</v>
      </c>
      <c r="L175" s="77">
        <v>-1508.119</v>
      </c>
      <c r="M175" s="41" t="s">
        <v>6</v>
      </c>
    </row>
    <row r="176" spans="1:13" s="40" customFormat="1" ht="49.5" customHeight="1">
      <c r="A176" s="74">
        <v>173</v>
      </c>
      <c r="B176" s="74">
        <v>272</v>
      </c>
      <c r="C176" s="106" t="s">
        <v>496</v>
      </c>
      <c r="D176" s="85" t="s">
        <v>352</v>
      </c>
      <c r="E176" s="56" t="s">
        <v>454</v>
      </c>
      <c r="F176" s="37" t="s">
        <v>32</v>
      </c>
      <c r="G176" s="85" t="s">
        <v>353</v>
      </c>
      <c r="H176" s="77">
        <v>9825.415</v>
      </c>
      <c r="I176" s="77">
        <v>5110.437</v>
      </c>
      <c r="J176" s="77">
        <f t="shared" si="2"/>
        <v>92.261738086195</v>
      </c>
      <c r="K176" s="77">
        <v>2613.838</v>
      </c>
      <c r="L176" s="77">
        <v>270.017</v>
      </c>
      <c r="M176" s="41" t="s">
        <v>6</v>
      </c>
    </row>
    <row r="177" spans="1:13" s="40" customFormat="1" ht="49.5" customHeight="1">
      <c r="A177" s="81">
        <v>174</v>
      </c>
      <c r="B177" s="81">
        <v>123</v>
      </c>
      <c r="C177" s="106" t="s">
        <v>496</v>
      </c>
      <c r="D177" s="85" t="s">
        <v>30</v>
      </c>
      <c r="E177" s="48" t="s">
        <v>190</v>
      </c>
      <c r="F177" s="28" t="s">
        <v>4</v>
      </c>
      <c r="G177" s="85" t="s">
        <v>90</v>
      </c>
      <c r="H177" s="77">
        <v>9738.17</v>
      </c>
      <c r="I177" s="77">
        <v>14821.788</v>
      </c>
      <c r="J177" s="77">
        <f t="shared" si="2"/>
        <v>-34.2982776436959</v>
      </c>
      <c r="K177" s="77">
        <v>1695.457</v>
      </c>
      <c r="L177" s="77">
        <v>740.539</v>
      </c>
      <c r="M177" s="88" t="s">
        <v>6</v>
      </c>
    </row>
    <row r="178" spans="1:13" s="40" customFormat="1" ht="49.5" customHeight="1">
      <c r="A178" s="74">
        <v>175</v>
      </c>
      <c r="B178" s="74">
        <v>173</v>
      </c>
      <c r="C178" s="106" t="s">
        <v>496</v>
      </c>
      <c r="D178" s="85" t="s">
        <v>260</v>
      </c>
      <c r="E178" s="27" t="s">
        <v>190</v>
      </c>
      <c r="F178" s="37" t="s">
        <v>7</v>
      </c>
      <c r="G178" s="85" t="s">
        <v>90</v>
      </c>
      <c r="H178" s="77">
        <v>9702.506</v>
      </c>
      <c r="I178" s="77">
        <v>9537.818</v>
      </c>
      <c r="J178" s="77">
        <f t="shared" si="2"/>
        <v>1.726684237422016</v>
      </c>
      <c r="K178" s="77">
        <v>3192.183</v>
      </c>
      <c r="L178" s="77">
        <v>-4789.503</v>
      </c>
      <c r="M178" s="41" t="s">
        <v>6</v>
      </c>
    </row>
    <row r="179" spans="1:13" s="40" customFormat="1" ht="49.5" customHeight="1">
      <c r="A179" s="81">
        <v>176</v>
      </c>
      <c r="B179" s="74">
        <v>327</v>
      </c>
      <c r="C179" s="106" t="s">
        <v>496</v>
      </c>
      <c r="D179" s="85" t="s">
        <v>78</v>
      </c>
      <c r="E179" s="85" t="s">
        <v>57</v>
      </c>
      <c r="F179" s="35" t="s">
        <v>94</v>
      </c>
      <c r="G179" s="85" t="s">
        <v>128</v>
      </c>
      <c r="H179" s="77">
        <v>9646.437</v>
      </c>
      <c r="I179" s="77">
        <v>3990.287</v>
      </c>
      <c r="J179" s="77">
        <f t="shared" si="2"/>
        <v>141.74794945827207</v>
      </c>
      <c r="K179" s="77">
        <v>4585.864</v>
      </c>
      <c r="L179" s="77">
        <v>1268.658</v>
      </c>
      <c r="M179" s="35" t="s">
        <v>6</v>
      </c>
    </row>
    <row r="180" spans="1:13" s="40" customFormat="1" ht="49.5" customHeight="1">
      <c r="A180" s="74">
        <v>177</v>
      </c>
      <c r="B180" s="74">
        <v>293</v>
      </c>
      <c r="C180" s="106" t="s">
        <v>496</v>
      </c>
      <c r="D180" s="88" t="s">
        <v>376</v>
      </c>
      <c r="E180" s="47" t="s">
        <v>366</v>
      </c>
      <c r="F180" s="28" t="s">
        <v>4</v>
      </c>
      <c r="G180" s="88" t="s">
        <v>152</v>
      </c>
      <c r="H180" s="77">
        <v>9639.282</v>
      </c>
      <c r="I180" s="77">
        <v>4537.152</v>
      </c>
      <c r="J180" s="77">
        <f t="shared" si="2"/>
        <v>112.45226080148956</v>
      </c>
      <c r="K180" s="77">
        <v>-1457.709</v>
      </c>
      <c r="L180" s="77">
        <v>-1174.814</v>
      </c>
      <c r="M180" s="78" t="s">
        <v>6</v>
      </c>
    </row>
    <row r="181" spans="1:13" s="40" customFormat="1" ht="49.5" customHeight="1">
      <c r="A181" s="81">
        <v>178</v>
      </c>
      <c r="B181" s="74">
        <v>172</v>
      </c>
      <c r="C181" s="106" t="s">
        <v>496</v>
      </c>
      <c r="D181" s="85" t="s">
        <v>265</v>
      </c>
      <c r="E181" s="47" t="s">
        <v>454</v>
      </c>
      <c r="F181" s="37" t="s">
        <v>94</v>
      </c>
      <c r="G181" s="85" t="s">
        <v>152</v>
      </c>
      <c r="H181" s="77">
        <v>9631.683</v>
      </c>
      <c r="I181" s="77">
        <v>9607.747</v>
      </c>
      <c r="J181" s="77">
        <f t="shared" si="2"/>
        <v>0.24913228876657367</v>
      </c>
      <c r="K181" s="77">
        <v>2560.311</v>
      </c>
      <c r="L181" s="77">
        <v>1102.515</v>
      </c>
      <c r="M181" s="41" t="s">
        <v>6</v>
      </c>
    </row>
    <row r="182" spans="1:13" s="40" customFormat="1" ht="49.5" customHeight="1">
      <c r="A182" s="74">
        <v>179</v>
      </c>
      <c r="B182" s="38">
        <v>186</v>
      </c>
      <c r="C182" s="106" t="s">
        <v>496</v>
      </c>
      <c r="D182" s="108" t="s">
        <v>561</v>
      </c>
      <c r="E182" s="48" t="s">
        <v>457</v>
      </c>
      <c r="F182" s="87" t="s">
        <v>8</v>
      </c>
      <c r="G182" s="87" t="s">
        <v>128</v>
      </c>
      <c r="H182" s="77">
        <v>9531.023</v>
      </c>
      <c r="I182" s="77">
        <v>8611.215</v>
      </c>
      <c r="J182" s="77">
        <f t="shared" si="2"/>
        <v>10.68151242304365</v>
      </c>
      <c r="K182" s="77">
        <v>2461.317</v>
      </c>
      <c r="L182" s="77">
        <v>1373.76</v>
      </c>
      <c r="M182" s="29" t="s">
        <v>6</v>
      </c>
    </row>
    <row r="183" spans="1:13" s="40" customFormat="1" ht="49.5" customHeight="1">
      <c r="A183" s="81">
        <v>180</v>
      </c>
      <c r="B183" s="38">
        <v>184</v>
      </c>
      <c r="C183" s="106" t="s">
        <v>496</v>
      </c>
      <c r="D183" s="85" t="s">
        <v>240</v>
      </c>
      <c r="E183" s="56" t="s">
        <v>119</v>
      </c>
      <c r="F183" s="32" t="s">
        <v>10</v>
      </c>
      <c r="G183" s="85" t="s">
        <v>85</v>
      </c>
      <c r="H183" s="77">
        <v>9322.426</v>
      </c>
      <c r="I183" s="77">
        <v>8767.726</v>
      </c>
      <c r="J183" s="77">
        <f t="shared" si="2"/>
        <v>6.326611940199767</v>
      </c>
      <c r="K183" s="77">
        <v>517.3</v>
      </c>
      <c r="L183" s="77">
        <v>56.489</v>
      </c>
      <c r="M183" s="34" t="s">
        <v>6</v>
      </c>
    </row>
    <row r="184" spans="1:13" s="40" customFormat="1" ht="49.5" customHeight="1">
      <c r="A184" s="74">
        <v>181</v>
      </c>
      <c r="B184" s="74">
        <v>225</v>
      </c>
      <c r="C184" s="106" t="s">
        <v>496</v>
      </c>
      <c r="D184" s="88" t="s">
        <v>58</v>
      </c>
      <c r="E184" s="27" t="s">
        <v>13</v>
      </c>
      <c r="F184" s="37" t="s">
        <v>10</v>
      </c>
      <c r="G184" s="85" t="s">
        <v>128</v>
      </c>
      <c r="H184" s="77">
        <v>9235.598</v>
      </c>
      <c r="I184" s="77">
        <v>6388.505</v>
      </c>
      <c r="J184" s="77">
        <f t="shared" si="2"/>
        <v>44.56587261025857</v>
      </c>
      <c r="K184" s="77">
        <v>1353.318</v>
      </c>
      <c r="L184" s="77">
        <v>373.219</v>
      </c>
      <c r="M184" s="41" t="s">
        <v>6</v>
      </c>
    </row>
    <row r="185" spans="1:13" s="40" customFormat="1" ht="49.5" customHeight="1">
      <c r="A185" s="81">
        <v>182</v>
      </c>
      <c r="B185" s="38">
        <v>212</v>
      </c>
      <c r="C185" s="106" t="s">
        <v>496</v>
      </c>
      <c r="D185" s="85" t="s">
        <v>284</v>
      </c>
      <c r="E185" s="62" t="s">
        <v>285</v>
      </c>
      <c r="F185" s="37" t="s">
        <v>10</v>
      </c>
      <c r="G185" s="85" t="s">
        <v>181</v>
      </c>
      <c r="H185" s="77">
        <v>9232.315</v>
      </c>
      <c r="I185" s="77">
        <v>7053.688</v>
      </c>
      <c r="J185" s="77">
        <f t="shared" si="2"/>
        <v>30.88635335160841</v>
      </c>
      <c r="K185" s="77">
        <v>2814.844</v>
      </c>
      <c r="L185" s="77">
        <v>-77.943</v>
      </c>
      <c r="M185" s="41" t="s">
        <v>6</v>
      </c>
    </row>
    <row r="186" spans="1:13" s="40" customFormat="1" ht="49.5" customHeight="1">
      <c r="A186" s="74">
        <v>183</v>
      </c>
      <c r="B186" s="38">
        <v>168</v>
      </c>
      <c r="C186" s="106" t="s">
        <v>496</v>
      </c>
      <c r="D186" s="108" t="s">
        <v>431</v>
      </c>
      <c r="E186" s="85" t="s">
        <v>234</v>
      </c>
      <c r="F186" s="28" t="s">
        <v>10</v>
      </c>
      <c r="G186" s="85" t="s">
        <v>229</v>
      </c>
      <c r="H186" s="77">
        <v>9188.613</v>
      </c>
      <c r="I186" s="77">
        <v>10456.745</v>
      </c>
      <c r="J186" s="77">
        <f t="shared" si="2"/>
        <v>-12.127406759942993</v>
      </c>
      <c r="K186" s="77">
        <v>3822.221</v>
      </c>
      <c r="L186" s="77">
        <v>1689.96</v>
      </c>
      <c r="M186" s="34" t="s">
        <v>6</v>
      </c>
    </row>
    <row r="187" spans="1:13" s="40" customFormat="1" ht="49.5" customHeight="1">
      <c r="A187" s="81">
        <v>184</v>
      </c>
      <c r="B187" s="38">
        <v>92</v>
      </c>
      <c r="C187" s="106" t="s">
        <v>496</v>
      </c>
      <c r="D187" s="85" t="s">
        <v>177</v>
      </c>
      <c r="E187" s="56" t="s">
        <v>24</v>
      </c>
      <c r="F187" s="28" t="s">
        <v>4</v>
      </c>
      <c r="G187" s="85" t="s">
        <v>169</v>
      </c>
      <c r="H187" s="77">
        <v>9053.556</v>
      </c>
      <c r="I187" s="77">
        <v>21339.326</v>
      </c>
      <c r="J187" s="77">
        <f t="shared" si="2"/>
        <v>-57.573374154366455</v>
      </c>
      <c r="K187" s="77">
        <v>1480.532</v>
      </c>
      <c r="L187" s="77">
        <v>1258.555</v>
      </c>
      <c r="M187" s="78" t="s">
        <v>6</v>
      </c>
    </row>
    <row r="188" spans="1:13" s="10" customFormat="1" ht="25.5">
      <c r="A188" s="74">
        <v>185</v>
      </c>
      <c r="B188" s="81">
        <v>236</v>
      </c>
      <c r="C188" s="106" t="s">
        <v>496</v>
      </c>
      <c r="D188" s="85" t="s">
        <v>414</v>
      </c>
      <c r="E188" s="27" t="s">
        <v>454</v>
      </c>
      <c r="F188" s="37" t="s">
        <v>7</v>
      </c>
      <c r="G188" s="85" t="s">
        <v>417</v>
      </c>
      <c r="H188" s="77">
        <v>8694.853</v>
      </c>
      <c r="I188" s="77">
        <v>5990.79</v>
      </c>
      <c r="J188" s="77">
        <f t="shared" si="2"/>
        <v>45.13700196468244</v>
      </c>
      <c r="K188" s="77">
        <v>524.677</v>
      </c>
      <c r="L188" s="77">
        <v>0.114</v>
      </c>
      <c r="M188" s="41" t="s">
        <v>6</v>
      </c>
    </row>
    <row r="189" spans="1:13" s="40" customFormat="1" ht="49.5" customHeight="1">
      <c r="A189" s="81">
        <v>186</v>
      </c>
      <c r="B189" s="38">
        <v>191</v>
      </c>
      <c r="C189" s="106" t="s">
        <v>496</v>
      </c>
      <c r="D189" s="88" t="s">
        <v>52</v>
      </c>
      <c r="E189" s="88" t="s">
        <v>239</v>
      </c>
      <c r="F189" s="35" t="s">
        <v>94</v>
      </c>
      <c r="G189" s="85" t="s">
        <v>128</v>
      </c>
      <c r="H189" s="77">
        <v>8661.431</v>
      </c>
      <c r="I189" s="77">
        <v>8281.326</v>
      </c>
      <c r="J189" s="77">
        <f t="shared" si="2"/>
        <v>4.589905046607279</v>
      </c>
      <c r="K189" s="77">
        <v>513.16</v>
      </c>
      <c r="L189" s="77">
        <v>-393</v>
      </c>
      <c r="M189" s="34" t="s">
        <v>6</v>
      </c>
    </row>
    <row r="190" spans="1:13" s="40" customFormat="1" ht="49.5" customHeight="1">
      <c r="A190" s="74">
        <v>187</v>
      </c>
      <c r="B190" s="38">
        <v>190</v>
      </c>
      <c r="C190" s="106" t="s">
        <v>496</v>
      </c>
      <c r="D190" s="85" t="s">
        <v>245</v>
      </c>
      <c r="E190" s="56" t="s">
        <v>246</v>
      </c>
      <c r="F190" s="37" t="s">
        <v>4</v>
      </c>
      <c r="G190" s="85" t="s">
        <v>152</v>
      </c>
      <c r="H190" s="77">
        <v>8573.6</v>
      </c>
      <c r="I190" s="77">
        <v>8307.399</v>
      </c>
      <c r="J190" s="77">
        <f t="shared" si="2"/>
        <v>3.2043844288687895</v>
      </c>
      <c r="K190" s="77">
        <v>1903.007</v>
      </c>
      <c r="L190" s="77">
        <v>172.678</v>
      </c>
      <c r="M190" s="41" t="s">
        <v>6</v>
      </c>
    </row>
    <row r="191" spans="1:13" s="52" customFormat="1" ht="25.5">
      <c r="A191" s="81">
        <v>188</v>
      </c>
      <c r="B191" s="81">
        <v>134</v>
      </c>
      <c r="C191" s="106" t="s">
        <v>496</v>
      </c>
      <c r="D191" s="83" t="s">
        <v>462</v>
      </c>
      <c r="E191" s="54" t="s">
        <v>72</v>
      </c>
      <c r="F191" s="33" t="s">
        <v>11</v>
      </c>
      <c r="G191" s="85" t="s">
        <v>417</v>
      </c>
      <c r="H191" s="77">
        <v>8572.693</v>
      </c>
      <c r="I191" s="77">
        <v>13551.579</v>
      </c>
      <c r="J191" s="77">
        <f t="shared" si="2"/>
        <v>-36.740264732250026</v>
      </c>
      <c r="K191" s="77">
        <v>2408.807</v>
      </c>
      <c r="L191" s="77">
        <v>-1102.658</v>
      </c>
      <c r="M191" s="75" t="s">
        <v>6</v>
      </c>
    </row>
    <row r="192" spans="1:13" s="40" customFormat="1" ht="49.5" customHeight="1">
      <c r="A192" s="74">
        <v>189</v>
      </c>
      <c r="B192" s="38">
        <v>176</v>
      </c>
      <c r="C192" s="106" t="s">
        <v>496</v>
      </c>
      <c r="D192" s="85" t="s">
        <v>50</v>
      </c>
      <c r="E192" s="48" t="s">
        <v>227</v>
      </c>
      <c r="F192" s="37" t="s">
        <v>4</v>
      </c>
      <c r="G192" s="85" t="s">
        <v>152</v>
      </c>
      <c r="H192" s="77">
        <v>8485.001</v>
      </c>
      <c r="I192" s="77">
        <v>9471.827</v>
      </c>
      <c r="J192" s="77">
        <f t="shared" si="2"/>
        <v>-10.418539105496748</v>
      </c>
      <c r="K192" s="77">
        <v>683.207</v>
      </c>
      <c r="L192" s="77">
        <v>14.399</v>
      </c>
      <c r="M192" s="41" t="s">
        <v>6</v>
      </c>
    </row>
    <row r="193" spans="1:13" s="40" customFormat="1" ht="49.5" customHeight="1">
      <c r="A193" s="81">
        <v>190</v>
      </c>
      <c r="B193" s="38">
        <v>361</v>
      </c>
      <c r="C193" s="106" t="s">
        <v>496</v>
      </c>
      <c r="D193" s="37" t="s">
        <v>472</v>
      </c>
      <c r="E193" s="48" t="s">
        <v>454</v>
      </c>
      <c r="F193" s="37" t="s">
        <v>11</v>
      </c>
      <c r="G193" s="85" t="s">
        <v>128</v>
      </c>
      <c r="H193" s="77">
        <v>8475.652</v>
      </c>
      <c r="I193" s="77">
        <v>3477.628</v>
      </c>
      <c r="J193" s="77">
        <f t="shared" si="2"/>
        <v>143.71933973386456</v>
      </c>
      <c r="K193" s="77">
        <v>4811.926</v>
      </c>
      <c r="L193" s="77">
        <v>2571.921</v>
      </c>
      <c r="M193" s="41" t="s">
        <v>6</v>
      </c>
    </row>
    <row r="194" spans="1:13" s="40" customFormat="1" ht="49.5" customHeight="1">
      <c r="A194" s="74">
        <v>191</v>
      </c>
      <c r="B194" s="38">
        <v>232</v>
      </c>
      <c r="C194" s="106" t="s">
        <v>496</v>
      </c>
      <c r="D194" s="85" t="s">
        <v>308</v>
      </c>
      <c r="E194" s="85" t="s">
        <v>475</v>
      </c>
      <c r="F194" s="37" t="s">
        <v>11</v>
      </c>
      <c r="G194" s="85" t="s">
        <v>181</v>
      </c>
      <c r="H194" s="77">
        <v>8124.779</v>
      </c>
      <c r="I194" s="77">
        <v>6153.7</v>
      </c>
      <c r="J194" s="77">
        <f aca="true" t="shared" si="3" ref="J194:J257">(H194/I194-1)*100</f>
        <v>32.03079448136894</v>
      </c>
      <c r="K194" s="77">
        <v>2366.852</v>
      </c>
      <c r="L194" s="77">
        <v>1014.031</v>
      </c>
      <c r="M194" s="41" t="s">
        <v>6</v>
      </c>
    </row>
    <row r="195" spans="1:13" s="40" customFormat="1" ht="49.5" customHeight="1">
      <c r="A195" s="81">
        <v>192</v>
      </c>
      <c r="B195" s="38">
        <v>228</v>
      </c>
      <c r="C195" s="106" t="s">
        <v>496</v>
      </c>
      <c r="D195" s="88" t="s">
        <v>346</v>
      </c>
      <c r="E195" s="56" t="s">
        <v>327</v>
      </c>
      <c r="F195" s="37" t="s">
        <v>7</v>
      </c>
      <c r="G195" s="85" t="s">
        <v>128</v>
      </c>
      <c r="H195" s="77">
        <v>8095.688</v>
      </c>
      <c r="I195" s="77">
        <v>6272.664</v>
      </c>
      <c r="J195" s="77">
        <f t="shared" si="3"/>
        <v>29.06299460643835</v>
      </c>
      <c r="K195" s="77">
        <v>1833.865</v>
      </c>
      <c r="L195" s="77">
        <v>1130.817</v>
      </c>
      <c r="M195" s="41" t="s">
        <v>6</v>
      </c>
    </row>
    <row r="196" spans="1:13" s="40" customFormat="1" ht="49.5" customHeight="1">
      <c r="A196" s="74">
        <v>193</v>
      </c>
      <c r="B196" s="38">
        <v>227</v>
      </c>
      <c r="C196" s="106" t="s">
        <v>496</v>
      </c>
      <c r="D196" s="85" t="s">
        <v>311</v>
      </c>
      <c r="E196" s="27" t="s">
        <v>454</v>
      </c>
      <c r="F196" s="37" t="s">
        <v>94</v>
      </c>
      <c r="G196" s="85" t="s">
        <v>138</v>
      </c>
      <c r="H196" s="77">
        <v>8033.373</v>
      </c>
      <c r="I196" s="77">
        <v>6346.814</v>
      </c>
      <c r="J196" s="77">
        <f t="shared" si="3"/>
        <v>26.573316942957504</v>
      </c>
      <c r="K196" s="77">
        <v>404.978</v>
      </c>
      <c r="L196" s="77">
        <v>18.67</v>
      </c>
      <c r="M196" s="41" t="s">
        <v>6</v>
      </c>
    </row>
    <row r="197" spans="1:13" s="40" customFormat="1" ht="49.5" customHeight="1">
      <c r="A197" s="81">
        <v>194</v>
      </c>
      <c r="B197" s="81">
        <v>209</v>
      </c>
      <c r="C197" s="106" t="s">
        <v>496</v>
      </c>
      <c r="D197" s="101" t="s">
        <v>259</v>
      </c>
      <c r="E197" s="48" t="s">
        <v>190</v>
      </c>
      <c r="F197" s="37" t="s">
        <v>4</v>
      </c>
      <c r="G197" s="85" t="s">
        <v>90</v>
      </c>
      <c r="H197" s="77">
        <v>8030.876</v>
      </c>
      <c r="I197" s="77">
        <v>7102.814</v>
      </c>
      <c r="J197" s="77">
        <f t="shared" si="3"/>
        <v>13.0661171755307</v>
      </c>
      <c r="K197" s="77">
        <v>1835.577</v>
      </c>
      <c r="L197" s="77">
        <v>961.72</v>
      </c>
      <c r="M197" s="41" t="s">
        <v>6</v>
      </c>
    </row>
    <row r="198" spans="1:13" s="40" customFormat="1" ht="49.5" customHeight="1">
      <c r="A198" s="74">
        <v>195</v>
      </c>
      <c r="B198" s="38">
        <v>180</v>
      </c>
      <c r="C198" s="106" t="s">
        <v>496</v>
      </c>
      <c r="D198" s="85" t="s">
        <v>51</v>
      </c>
      <c r="E198" s="47" t="s">
        <v>235</v>
      </c>
      <c r="F198" s="37" t="s">
        <v>10</v>
      </c>
      <c r="G198" s="85" t="s">
        <v>138</v>
      </c>
      <c r="H198" s="77">
        <v>8023.99</v>
      </c>
      <c r="I198" s="77">
        <v>9226.399</v>
      </c>
      <c r="J198" s="77">
        <f t="shared" si="3"/>
        <v>-13.032267518454377</v>
      </c>
      <c r="K198" s="77">
        <v>1921.443</v>
      </c>
      <c r="L198" s="77">
        <v>3.107</v>
      </c>
      <c r="M198" s="41" t="s">
        <v>6</v>
      </c>
    </row>
    <row r="199" spans="1:13" s="40" customFormat="1" ht="49.5" customHeight="1">
      <c r="A199" s="81">
        <v>196</v>
      </c>
      <c r="B199" s="36">
        <v>187</v>
      </c>
      <c r="C199" s="106" t="s">
        <v>496</v>
      </c>
      <c r="D199" s="85" t="s">
        <v>251</v>
      </c>
      <c r="E199" s="56" t="s">
        <v>252</v>
      </c>
      <c r="F199" s="37" t="s">
        <v>9</v>
      </c>
      <c r="G199" s="85" t="s">
        <v>85</v>
      </c>
      <c r="H199" s="77">
        <v>7895.963</v>
      </c>
      <c r="I199" s="77">
        <v>8474.175</v>
      </c>
      <c r="J199" s="77">
        <f t="shared" si="3"/>
        <v>-6.823224679688577</v>
      </c>
      <c r="K199" s="77">
        <v>481.519</v>
      </c>
      <c r="L199" s="77">
        <v>10.745</v>
      </c>
      <c r="M199" s="41" t="s">
        <v>6</v>
      </c>
    </row>
    <row r="200" spans="1:13" s="40" customFormat="1" ht="49.5" customHeight="1">
      <c r="A200" s="74">
        <v>197</v>
      </c>
      <c r="B200" s="38">
        <v>200</v>
      </c>
      <c r="C200" s="106" t="s">
        <v>496</v>
      </c>
      <c r="D200" s="85" t="s">
        <v>254</v>
      </c>
      <c r="E200" s="85" t="s">
        <v>37</v>
      </c>
      <c r="F200" s="37" t="s">
        <v>8</v>
      </c>
      <c r="G200" s="85" t="s">
        <v>100</v>
      </c>
      <c r="H200" s="77">
        <v>7823.866</v>
      </c>
      <c r="I200" s="77">
        <v>7538.989</v>
      </c>
      <c r="J200" s="77">
        <f t="shared" si="3"/>
        <v>3.77871621778465</v>
      </c>
      <c r="K200" s="77">
        <v>1042.293</v>
      </c>
      <c r="L200" s="77">
        <v>473.724</v>
      </c>
      <c r="M200" s="41" t="s">
        <v>6</v>
      </c>
    </row>
    <row r="201" spans="1:13" s="40" customFormat="1" ht="49.5" customHeight="1">
      <c r="A201" s="81">
        <v>198</v>
      </c>
      <c r="B201" s="38">
        <v>57</v>
      </c>
      <c r="C201" s="106" t="s">
        <v>496</v>
      </c>
      <c r="D201" s="85" t="s">
        <v>148</v>
      </c>
      <c r="E201" s="85" t="s">
        <v>17</v>
      </c>
      <c r="F201" s="28" t="s">
        <v>10</v>
      </c>
      <c r="G201" s="85" t="s">
        <v>128</v>
      </c>
      <c r="H201" s="77">
        <v>7761.037</v>
      </c>
      <c r="I201" s="77">
        <v>38661.719</v>
      </c>
      <c r="J201" s="77">
        <f t="shared" si="3"/>
        <v>-79.92578395182066</v>
      </c>
      <c r="K201" s="77">
        <v>736.121</v>
      </c>
      <c r="L201" s="77">
        <v>-1233.684</v>
      </c>
      <c r="M201" s="78" t="s">
        <v>6</v>
      </c>
    </row>
    <row r="202" spans="1:13" s="40" customFormat="1" ht="49.5" customHeight="1">
      <c r="A202" s="74">
        <v>199</v>
      </c>
      <c r="B202" s="38">
        <v>205</v>
      </c>
      <c r="C202" s="106" t="s">
        <v>496</v>
      </c>
      <c r="D202" s="85" t="s">
        <v>306</v>
      </c>
      <c r="E202" s="85" t="s">
        <v>454</v>
      </c>
      <c r="F202" s="37" t="s">
        <v>10</v>
      </c>
      <c r="G202" s="85" t="s">
        <v>417</v>
      </c>
      <c r="H202" s="77">
        <v>7734.322</v>
      </c>
      <c r="I202" s="77">
        <v>7274.399</v>
      </c>
      <c r="J202" s="77">
        <f t="shared" si="3"/>
        <v>6.3224879471142525</v>
      </c>
      <c r="K202" s="77">
        <v>3280.547</v>
      </c>
      <c r="L202" s="77">
        <v>1090.883</v>
      </c>
      <c r="M202" s="41" t="s">
        <v>6</v>
      </c>
    </row>
    <row r="203" spans="1:13" s="40" customFormat="1" ht="49.5" customHeight="1">
      <c r="A203" s="81">
        <v>200</v>
      </c>
      <c r="B203" s="38">
        <v>217</v>
      </c>
      <c r="C203" s="106" t="s">
        <v>496</v>
      </c>
      <c r="D203" s="85" t="s">
        <v>333</v>
      </c>
      <c r="E203" s="85" t="s">
        <v>454</v>
      </c>
      <c r="F203" s="37" t="s">
        <v>94</v>
      </c>
      <c r="G203" s="85" t="s">
        <v>138</v>
      </c>
      <c r="H203" s="77">
        <v>7597.745</v>
      </c>
      <c r="I203" s="77">
        <v>6807.565</v>
      </c>
      <c r="J203" s="77">
        <f t="shared" si="3"/>
        <v>11.607380906388709</v>
      </c>
      <c r="K203" s="77">
        <v>1390.836</v>
      </c>
      <c r="L203" s="77">
        <v>43.667</v>
      </c>
      <c r="M203" s="41" t="s">
        <v>6</v>
      </c>
    </row>
    <row r="204" spans="1:13" s="40" customFormat="1" ht="49.5" customHeight="1">
      <c r="A204" s="74">
        <v>201</v>
      </c>
      <c r="B204" s="81">
        <v>207</v>
      </c>
      <c r="C204" s="106" t="s">
        <v>496</v>
      </c>
      <c r="D204" s="88" t="s">
        <v>262</v>
      </c>
      <c r="E204" s="48" t="s">
        <v>454</v>
      </c>
      <c r="F204" s="37" t="s">
        <v>4</v>
      </c>
      <c r="G204" s="85" t="s">
        <v>169</v>
      </c>
      <c r="H204" s="77">
        <v>7589.093</v>
      </c>
      <c r="I204" s="77">
        <v>7200.311</v>
      </c>
      <c r="J204" s="77">
        <f t="shared" si="3"/>
        <v>5.399516770872825</v>
      </c>
      <c r="K204" s="77">
        <v>139.769</v>
      </c>
      <c r="L204" s="77">
        <v>20.073</v>
      </c>
      <c r="M204" s="41" t="s">
        <v>6</v>
      </c>
    </row>
    <row r="205" spans="1:13" s="40" customFormat="1" ht="49.5" customHeight="1">
      <c r="A205" s="81">
        <v>202</v>
      </c>
      <c r="B205" s="38">
        <v>218</v>
      </c>
      <c r="C205" s="106" t="s">
        <v>496</v>
      </c>
      <c r="D205" s="99" t="s">
        <v>287</v>
      </c>
      <c r="E205" s="48" t="s">
        <v>454</v>
      </c>
      <c r="F205" s="35" t="s">
        <v>11</v>
      </c>
      <c r="G205" s="85" t="s">
        <v>85</v>
      </c>
      <c r="H205" s="77">
        <v>7560.891</v>
      </c>
      <c r="I205" s="77">
        <v>6789.668</v>
      </c>
      <c r="J205" s="77">
        <f t="shared" si="3"/>
        <v>11.358773359757791</v>
      </c>
      <c r="K205" s="77">
        <v>1422.571</v>
      </c>
      <c r="L205" s="77">
        <v>49.863</v>
      </c>
      <c r="M205" s="34" t="s">
        <v>6</v>
      </c>
    </row>
    <row r="206" spans="1:13" s="40" customFormat="1" ht="49.5" customHeight="1">
      <c r="A206" s="74">
        <v>203</v>
      </c>
      <c r="B206" s="5">
        <v>202</v>
      </c>
      <c r="C206" s="106" t="s">
        <v>496</v>
      </c>
      <c r="D206" s="37" t="s">
        <v>433</v>
      </c>
      <c r="E206" s="99" t="s">
        <v>486</v>
      </c>
      <c r="F206" s="37" t="s">
        <v>11</v>
      </c>
      <c r="G206" s="85" t="s">
        <v>105</v>
      </c>
      <c r="H206" s="77">
        <v>7506.721</v>
      </c>
      <c r="I206" s="77">
        <v>7477.217</v>
      </c>
      <c r="J206" s="77">
        <f t="shared" si="3"/>
        <v>0.39458531162062105</v>
      </c>
      <c r="K206" s="77">
        <v>-338.376</v>
      </c>
      <c r="L206" s="77">
        <v>-2263.794</v>
      </c>
      <c r="M206" s="41" t="s">
        <v>6</v>
      </c>
    </row>
    <row r="207" spans="1:13" s="40" customFormat="1" ht="49.5" customHeight="1">
      <c r="A207" s="81">
        <v>204</v>
      </c>
      <c r="B207" s="38">
        <v>196</v>
      </c>
      <c r="C207" s="106" t="s">
        <v>496</v>
      </c>
      <c r="D207" s="99" t="s">
        <v>264</v>
      </c>
      <c r="E207" s="85" t="s">
        <v>159</v>
      </c>
      <c r="F207" s="37" t="s">
        <v>10</v>
      </c>
      <c r="G207" s="101" t="s">
        <v>417</v>
      </c>
      <c r="H207" s="77">
        <v>7474.79</v>
      </c>
      <c r="I207" s="77">
        <v>7744.982</v>
      </c>
      <c r="J207" s="77">
        <f t="shared" si="3"/>
        <v>-3.488607203993499</v>
      </c>
      <c r="K207" s="77">
        <v>1181.949</v>
      </c>
      <c r="L207" s="77">
        <v>98.647</v>
      </c>
      <c r="M207" s="41" t="s">
        <v>6</v>
      </c>
    </row>
    <row r="208" spans="1:13" s="40" customFormat="1" ht="49.5" customHeight="1">
      <c r="A208" s="74">
        <v>205</v>
      </c>
      <c r="B208" s="38">
        <v>229</v>
      </c>
      <c r="C208" s="106" t="s">
        <v>496</v>
      </c>
      <c r="D208" s="37" t="s">
        <v>59</v>
      </c>
      <c r="E208" s="27" t="s">
        <v>466</v>
      </c>
      <c r="F208" s="37" t="s">
        <v>94</v>
      </c>
      <c r="G208" s="85" t="s">
        <v>100</v>
      </c>
      <c r="H208" s="77">
        <v>7386.804</v>
      </c>
      <c r="I208" s="77">
        <v>6269.808</v>
      </c>
      <c r="J208" s="77">
        <f t="shared" si="3"/>
        <v>17.815473775273503</v>
      </c>
      <c r="K208" s="77">
        <v>1129.761</v>
      </c>
      <c r="L208" s="77">
        <v>80.072</v>
      </c>
      <c r="M208" s="41" t="s">
        <v>6</v>
      </c>
    </row>
    <row r="209" spans="1:13" s="40" customFormat="1" ht="49.5" customHeight="1">
      <c r="A209" s="81">
        <v>206</v>
      </c>
      <c r="B209" s="38">
        <v>197</v>
      </c>
      <c r="C209" s="106" t="s">
        <v>496</v>
      </c>
      <c r="D209" s="85" t="s">
        <v>232</v>
      </c>
      <c r="E209" s="47" t="s">
        <v>454</v>
      </c>
      <c r="F209" s="37" t="s">
        <v>4</v>
      </c>
      <c r="G209" s="85" t="s">
        <v>169</v>
      </c>
      <c r="H209" s="77">
        <v>7379.904</v>
      </c>
      <c r="I209" s="77">
        <v>7626.835</v>
      </c>
      <c r="J209" s="77">
        <f t="shared" si="3"/>
        <v>-3.2376601827625695</v>
      </c>
      <c r="K209" s="77">
        <v>3182.415</v>
      </c>
      <c r="L209" s="77">
        <v>1724.457</v>
      </c>
      <c r="M209" s="41" t="s">
        <v>6</v>
      </c>
    </row>
    <row r="210" spans="1:13" s="40" customFormat="1" ht="49.5" customHeight="1">
      <c r="A210" s="74">
        <v>207</v>
      </c>
      <c r="B210" s="38">
        <v>221</v>
      </c>
      <c r="C210" s="106" t="s">
        <v>496</v>
      </c>
      <c r="D210" s="101" t="s">
        <v>562</v>
      </c>
      <c r="E210" s="85" t="s">
        <v>286</v>
      </c>
      <c r="F210" s="37" t="s">
        <v>8</v>
      </c>
      <c r="G210" s="85" t="s">
        <v>250</v>
      </c>
      <c r="H210" s="77">
        <v>7365.612</v>
      </c>
      <c r="I210" s="77">
        <v>6665.637</v>
      </c>
      <c r="J210" s="77">
        <f t="shared" si="3"/>
        <v>10.501246917586426</v>
      </c>
      <c r="K210" s="77">
        <v>2968.294</v>
      </c>
      <c r="L210" s="77">
        <v>1502.812</v>
      </c>
      <c r="M210" s="41" t="s">
        <v>6</v>
      </c>
    </row>
    <row r="211" spans="1:13" s="40" customFormat="1" ht="49.5" customHeight="1">
      <c r="A211" s="81">
        <v>208</v>
      </c>
      <c r="B211" s="38">
        <v>235</v>
      </c>
      <c r="C211" s="106" t="s">
        <v>496</v>
      </c>
      <c r="D211" s="85" t="s">
        <v>272</v>
      </c>
      <c r="E211" s="47" t="s">
        <v>273</v>
      </c>
      <c r="F211" s="37" t="s">
        <v>10</v>
      </c>
      <c r="G211" s="85" t="s">
        <v>128</v>
      </c>
      <c r="H211" s="77">
        <v>7275.465</v>
      </c>
      <c r="I211" s="77">
        <v>6083.649</v>
      </c>
      <c r="J211" s="77">
        <f t="shared" si="3"/>
        <v>19.59047933238751</v>
      </c>
      <c r="K211" s="77">
        <v>2527.324</v>
      </c>
      <c r="L211" s="77">
        <v>27.282</v>
      </c>
      <c r="M211" s="41" t="s">
        <v>6</v>
      </c>
    </row>
    <row r="212" spans="1:13" s="40" customFormat="1" ht="49.5" customHeight="1">
      <c r="A212" s="74">
        <v>209</v>
      </c>
      <c r="B212" s="38">
        <v>251</v>
      </c>
      <c r="C212" s="106" t="s">
        <v>496</v>
      </c>
      <c r="D212" s="37" t="s">
        <v>497</v>
      </c>
      <c r="E212" s="85" t="s">
        <v>454</v>
      </c>
      <c r="F212" s="37" t="s">
        <v>7</v>
      </c>
      <c r="G212" s="85" t="s">
        <v>100</v>
      </c>
      <c r="H212" s="77">
        <v>7174.282</v>
      </c>
      <c r="I212" s="77">
        <v>5606.172</v>
      </c>
      <c r="J212" s="77">
        <f t="shared" si="3"/>
        <v>27.971136097857862</v>
      </c>
      <c r="K212" s="77">
        <v>2513.674</v>
      </c>
      <c r="L212" s="77">
        <v>1770.301</v>
      </c>
      <c r="M212" s="34" t="s">
        <v>6</v>
      </c>
    </row>
    <row r="213" spans="1:13" s="40" customFormat="1" ht="49.5" customHeight="1">
      <c r="A213" s="81">
        <v>210</v>
      </c>
      <c r="B213" s="38">
        <v>267</v>
      </c>
      <c r="C213" s="106" t="s">
        <v>496</v>
      </c>
      <c r="D213" s="85" t="s">
        <v>307</v>
      </c>
      <c r="E213" s="85" t="s">
        <v>70</v>
      </c>
      <c r="F213" s="37" t="s">
        <v>11</v>
      </c>
      <c r="G213" s="85" t="s">
        <v>181</v>
      </c>
      <c r="H213" s="77">
        <v>7107.01</v>
      </c>
      <c r="I213" s="77">
        <v>5210.093</v>
      </c>
      <c r="J213" s="77">
        <f t="shared" si="3"/>
        <v>36.40850556794284</v>
      </c>
      <c r="K213" s="77">
        <v>400.96</v>
      </c>
      <c r="L213" s="77">
        <v>1.74</v>
      </c>
      <c r="M213" s="41" t="s">
        <v>6</v>
      </c>
    </row>
    <row r="214" spans="1:13" s="40" customFormat="1" ht="49.5" customHeight="1">
      <c r="A214" s="74">
        <v>211</v>
      </c>
      <c r="B214" s="38">
        <v>230</v>
      </c>
      <c r="C214" s="106" t="s">
        <v>496</v>
      </c>
      <c r="D214" s="88" t="s">
        <v>270</v>
      </c>
      <c r="E214" s="85" t="s">
        <v>454</v>
      </c>
      <c r="F214" s="37" t="s">
        <v>94</v>
      </c>
      <c r="G214" s="85" t="s">
        <v>169</v>
      </c>
      <c r="H214" s="77">
        <v>7065.286</v>
      </c>
      <c r="I214" s="77">
        <v>6244.375</v>
      </c>
      <c r="J214" s="77">
        <f t="shared" si="3"/>
        <v>13.146407766990297</v>
      </c>
      <c r="K214" s="77">
        <v>659.869</v>
      </c>
      <c r="L214" s="77">
        <v>11.54</v>
      </c>
      <c r="M214" s="41" t="s">
        <v>6</v>
      </c>
    </row>
    <row r="215" spans="1:13" s="40" customFormat="1" ht="49.5" customHeight="1">
      <c r="A215" s="81">
        <v>212</v>
      </c>
      <c r="B215" s="38">
        <v>203</v>
      </c>
      <c r="C215" s="106" t="s">
        <v>496</v>
      </c>
      <c r="D215" s="85" t="s">
        <v>257</v>
      </c>
      <c r="E215" s="48" t="s">
        <v>454</v>
      </c>
      <c r="F215" s="37" t="s">
        <v>10</v>
      </c>
      <c r="G215" s="85" t="s">
        <v>197</v>
      </c>
      <c r="H215" s="77">
        <v>7002</v>
      </c>
      <c r="I215" s="77">
        <v>7332</v>
      </c>
      <c r="J215" s="77">
        <f t="shared" si="3"/>
        <v>-4.5008183306055605</v>
      </c>
      <c r="K215" s="77">
        <v>703</v>
      </c>
      <c r="L215" s="77">
        <v>67</v>
      </c>
      <c r="M215" s="41" t="s">
        <v>6</v>
      </c>
    </row>
    <row r="216" spans="1:13" s="40" customFormat="1" ht="49.5" customHeight="1">
      <c r="A216" s="74">
        <v>213</v>
      </c>
      <c r="B216" s="38">
        <v>215</v>
      </c>
      <c r="C216" s="106" t="s">
        <v>496</v>
      </c>
      <c r="D216" s="43" t="s">
        <v>464</v>
      </c>
      <c r="E216" s="95" t="s">
        <v>524</v>
      </c>
      <c r="F216" s="43" t="s">
        <v>94</v>
      </c>
      <c r="G216" s="95" t="s">
        <v>181</v>
      </c>
      <c r="H216" s="68">
        <v>6947.806</v>
      </c>
      <c r="I216" s="68">
        <v>6856.37</v>
      </c>
      <c r="J216" s="68">
        <f t="shared" si="3"/>
        <v>1.3335919735953494</v>
      </c>
      <c r="K216" s="68">
        <v>1185.484</v>
      </c>
      <c r="L216" s="68">
        <v>593.485</v>
      </c>
      <c r="M216" s="53" t="s">
        <v>6</v>
      </c>
    </row>
    <row r="217" spans="1:13" s="40" customFormat="1" ht="49.5" customHeight="1">
      <c r="A217" s="81">
        <v>214</v>
      </c>
      <c r="B217" s="81">
        <v>214</v>
      </c>
      <c r="C217" s="106" t="s">
        <v>496</v>
      </c>
      <c r="D217" s="85" t="s">
        <v>271</v>
      </c>
      <c r="E217" s="48" t="s">
        <v>102</v>
      </c>
      <c r="F217" s="37" t="s">
        <v>94</v>
      </c>
      <c r="G217" s="85" t="s">
        <v>256</v>
      </c>
      <c r="H217" s="77">
        <v>6935.842</v>
      </c>
      <c r="I217" s="77">
        <v>6913.452</v>
      </c>
      <c r="J217" s="77">
        <f t="shared" si="3"/>
        <v>0.3238613647711608</v>
      </c>
      <c r="K217" s="77">
        <v>1148.999</v>
      </c>
      <c r="L217" s="77">
        <v>247.021</v>
      </c>
      <c r="M217" s="41" t="s">
        <v>6</v>
      </c>
    </row>
    <row r="218" spans="1:13" s="40" customFormat="1" ht="49.5" customHeight="1">
      <c r="A218" s="74">
        <v>215</v>
      </c>
      <c r="B218" s="38">
        <v>222</v>
      </c>
      <c r="C218" s="106" t="s">
        <v>496</v>
      </c>
      <c r="D218" s="88" t="s">
        <v>424</v>
      </c>
      <c r="E218" s="88" t="s">
        <v>61</v>
      </c>
      <c r="F218" s="37" t="s">
        <v>32</v>
      </c>
      <c r="G218" s="88" t="s">
        <v>111</v>
      </c>
      <c r="H218" s="77">
        <v>6934.455</v>
      </c>
      <c r="I218" s="77">
        <v>6643.598</v>
      </c>
      <c r="J218" s="77">
        <f t="shared" si="3"/>
        <v>4.378004207960817</v>
      </c>
      <c r="K218" s="84" t="s">
        <v>491</v>
      </c>
      <c r="L218" s="77">
        <v>-87.176</v>
      </c>
      <c r="M218" s="41" t="s">
        <v>5</v>
      </c>
    </row>
    <row r="219" spans="1:13" s="40" customFormat="1" ht="49.5" customHeight="1">
      <c r="A219" s="81">
        <v>216</v>
      </c>
      <c r="B219" s="38">
        <v>248</v>
      </c>
      <c r="C219" s="106" t="s">
        <v>496</v>
      </c>
      <c r="D219" s="88" t="s">
        <v>322</v>
      </c>
      <c r="E219" s="27" t="s">
        <v>62</v>
      </c>
      <c r="F219" s="37" t="s">
        <v>11</v>
      </c>
      <c r="G219" s="85" t="s">
        <v>181</v>
      </c>
      <c r="H219" s="77">
        <v>6905.904</v>
      </c>
      <c r="I219" s="77">
        <v>5665.866</v>
      </c>
      <c r="J219" s="77">
        <f t="shared" si="3"/>
        <v>21.886115908847835</v>
      </c>
      <c r="K219" s="77">
        <v>1494.205</v>
      </c>
      <c r="L219" s="77">
        <v>599.016</v>
      </c>
      <c r="M219" s="41" t="s">
        <v>6</v>
      </c>
    </row>
    <row r="220" spans="1:13" s="40" customFormat="1" ht="49.5" customHeight="1">
      <c r="A220" s="74">
        <v>217</v>
      </c>
      <c r="B220" s="38">
        <v>138</v>
      </c>
      <c r="C220" s="106" t="s">
        <v>496</v>
      </c>
      <c r="D220" s="83" t="s">
        <v>427</v>
      </c>
      <c r="E220" s="94" t="s">
        <v>171</v>
      </c>
      <c r="F220" s="83" t="s">
        <v>9</v>
      </c>
      <c r="G220" s="94" t="s">
        <v>478</v>
      </c>
      <c r="H220" s="77">
        <v>6815.548</v>
      </c>
      <c r="I220" s="77">
        <v>13318.786</v>
      </c>
      <c r="J220" s="77">
        <f t="shared" si="3"/>
        <v>-48.827558307491394</v>
      </c>
      <c r="K220" s="77">
        <v>4171.48</v>
      </c>
      <c r="L220" s="77">
        <v>2664.355</v>
      </c>
      <c r="M220" s="94" t="s">
        <v>6</v>
      </c>
    </row>
    <row r="221" spans="1:13" s="40" customFormat="1" ht="49.5" customHeight="1">
      <c r="A221" s="81">
        <v>218</v>
      </c>
      <c r="B221" s="38">
        <v>262</v>
      </c>
      <c r="C221" s="106" t="s">
        <v>496</v>
      </c>
      <c r="D221" s="43" t="s">
        <v>68</v>
      </c>
      <c r="E221" s="95" t="s">
        <v>454</v>
      </c>
      <c r="F221" s="29" t="s">
        <v>10</v>
      </c>
      <c r="G221" s="95" t="s">
        <v>368</v>
      </c>
      <c r="H221" s="68">
        <v>6714.27589737339</v>
      </c>
      <c r="I221" s="68">
        <v>5290.106685</v>
      </c>
      <c r="J221" s="68">
        <f t="shared" si="3"/>
        <v>26.921370346114102</v>
      </c>
      <c r="K221" s="98" t="s">
        <v>491</v>
      </c>
      <c r="L221" s="98" t="s">
        <v>491</v>
      </c>
      <c r="M221" s="34" t="s">
        <v>34</v>
      </c>
    </row>
    <row r="222" spans="1:13" s="40" customFormat="1" ht="49.5" customHeight="1">
      <c r="A222" s="74">
        <v>219</v>
      </c>
      <c r="B222" s="38">
        <v>224</v>
      </c>
      <c r="C222" s="106" t="s">
        <v>496</v>
      </c>
      <c r="D222" s="85" t="s">
        <v>274</v>
      </c>
      <c r="E222" s="85" t="s">
        <v>454</v>
      </c>
      <c r="F222" s="37" t="s">
        <v>94</v>
      </c>
      <c r="G222" s="85" t="s">
        <v>197</v>
      </c>
      <c r="H222" s="77">
        <v>6599.666</v>
      </c>
      <c r="I222" s="77">
        <v>6542.96</v>
      </c>
      <c r="J222" s="77">
        <f t="shared" si="3"/>
        <v>0.8666719649822019</v>
      </c>
      <c r="K222" s="77">
        <v>2412.568</v>
      </c>
      <c r="L222" s="77">
        <v>1353.286</v>
      </c>
      <c r="M222" s="41" t="s">
        <v>6</v>
      </c>
    </row>
    <row r="223" spans="1:13" s="40" customFormat="1" ht="49.5" customHeight="1">
      <c r="A223" s="81">
        <v>220</v>
      </c>
      <c r="B223" s="38" t="s">
        <v>554</v>
      </c>
      <c r="C223" s="106" t="s">
        <v>496</v>
      </c>
      <c r="D223" s="85" t="s">
        <v>319</v>
      </c>
      <c r="E223" s="85" t="s">
        <v>320</v>
      </c>
      <c r="F223" s="37" t="s">
        <v>10</v>
      </c>
      <c r="G223" s="85" t="s">
        <v>169</v>
      </c>
      <c r="H223" s="77">
        <v>6597</v>
      </c>
      <c r="I223" s="77">
        <v>7832</v>
      </c>
      <c r="J223" s="77">
        <f t="shared" si="3"/>
        <v>-15.768641470888667</v>
      </c>
      <c r="K223" s="77">
        <v>1486.202</v>
      </c>
      <c r="L223" s="77">
        <v>1244.486</v>
      </c>
      <c r="M223" s="41" t="s">
        <v>34</v>
      </c>
    </row>
    <row r="224" spans="1:13" s="40" customFormat="1" ht="49.5" customHeight="1">
      <c r="A224" s="74">
        <v>221</v>
      </c>
      <c r="B224" s="38">
        <v>242</v>
      </c>
      <c r="C224" s="106" t="s">
        <v>496</v>
      </c>
      <c r="D224" s="85" t="s">
        <v>312</v>
      </c>
      <c r="E224" s="85" t="s">
        <v>454</v>
      </c>
      <c r="F224" s="35" t="s">
        <v>10</v>
      </c>
      <c r="G224" s="85" t="s">
        <v>313</v>
      </c>
      <c r="H224" s="77">
        <v>6577.007</v>
      </c>
      <c r="I224" s="77">
        <v>5860.074</v>
      </c>
      <c r="J224" s="77">
        <f t="shared" si="3"/>
        <v>12.234197042562943</v>
      </c>
      <c r="K224" s="84" t="s">
        <v>491</v>
      </c>
      <c r="L224" s="77">
        <v>650.905</v>
      </c>
      <c r="M224" s="34" t="s">
        <v>6</v>
      </c>
    </row>
    <row r="225" spans="1:13" s="40" customFormat="1" ht="49.5" customHeight="1">
      <c r="A225" s="81">
        <v>222</v>
      </c>
      <c r="B225" s="38">
        <v>239</v>
      </c>
      <c r="C225" s="106" t="s">
        <v>496</v>
      </c>
      <c r="D225" s="85" t="s">
        <v>297</v>
      </c>
      <c r="E225" s="85" t="s">
        <v>454</v>
      </c>
      <c r="F225" s="37" t="s">
        <v>94</v>
      </c>
      <c r="G225" s="85" t="s">
        <v>128</v>
      </c>
      <c r="H225" s="77">
        <v>6556.436</v>
      </c>
      <c r="I225" s="77">
        <v>5956.181</v>
      </c>
      <c r="J225" s="77">
        <f t="shared" si="3"/>
        <v>10.07785021979688</v>
      </c>
      <c r="K225" s="77">
        <v>973.363</v>
      </c>
      <c r="L225" s="77">
        <v>398.914</v>
      </c>
      <c r="M225" s="41" t="s">
        <v>6</v>
      </c>
    </row>
    <row r="226" spans="1:13" s="40" customFormat="1" ht="49.5" customHeight="1">
      <c r="A226" s="74">
        <v>223</v>
      </c>
      <c r="B226" s="38">
        <v>143</v>
      </c>
      <c r="C226" s="106" t="s">
        <v>496</v>
      </c>
      <c r="D226" s="85" t="s">
        <v>243</v>
      </c>
      <c r="E226" s="48" t="s">
        <v>454</v>
      </c>
      <c r="F226" s="83" t="s">
        <v>8</v>
      </c>
      <c r="G226" s="85" t="s">
        <v>128</v>
      </c>
      <c r="H226" s="77">
        <v>6542.386</v>
      </c>
      <c r="I226" s="77">
        <v>12607.294</v>
      </c>
      <c r="J226" s="77">
        <f t="shared" si="3"/>
        <v>-48.10634224917734</v>
      </c>
      <c r="K226" s="77">
        <v>455.37</v>
      </c>
      <c r="L226" s="77">
        <v>24.298</v>
      </c>
      <c r="M226" s="78" t="s">
        <v>6</v>
      </c>
    </row>
    <row r="227" spans="1:13" s="40" customFormat="1" ht="49.5" customHeight="1">
      <c r="A227" s="81">
        <v>224</v>
      </c>
      <c r="B227" s="38">
        <v>201</v>
      </c>
      <c r="C227" s="106" t="s">
        <v>496</v>
      </c>
      <c r="D227" s="88" t="s">
        <v>242</v>
      </c>
      <c r="E227" s="48" t="s">
        <v>454</v>
      </c>
      <c r="F227" s="37" t="s">
        <v>10</v>
      </c>
      <c r="G227" s="85" t="s">
        <v>85</v>
      </c>
      <c r="H227" s="77">
        <v>6537.008</v>
      </c>
      <c r="I227" s="77">
        <v>7529.015</v>
      </c>
      <c r="J227" s="77">
        <f t="shared" si="3"/>
        <v>-13.175787270977679</v>
      </c>
      <c r="K227" s="77">
        <v>1229.312</v>
      </c>
      <c r="L227" s="77">
        <v>2141.047</v>
      </c>
      <c r="M227" s="41" t="s">
        <v>6</v>
      </c>
    </row>
    <row r="228" spans="1:13" s="40" customFormat="1" ht="49.5" customHeight="1">
      <c r="A228" s="74">
        <v>225</v>
      </c>
      <c r="B228" s="38">
        <v>269</v>
      </c>
      <c r="C228" s="106" t="s">
        <v>496</v>
      </c>
      <c r="D228" s="88" t="s">
        <v>302</v>
      </c>
      <c r="E228" s="88" t="s">
        <v>83</v>
      </c>
      <c r="F228" s="37" t="s">
        <v>10</v>
      </c>
      <c r="G228" s="88" t="s">
        <v>105</v>
      </c>
      <c r="H228" s="77">
        <v>6528.043</v>
      </c>
      <c r="I228" s="77">
        <v>5171.04</v>
      </c>
      <c r="J228" s="77">
        <f t="shared" si="3"/>
        <v>26.242361304495798</v>
      </c>
      <c r="K228" s="77">
        <v>717.224</v>
      </c>
      <c r="L228" s="77">
        <v>34.096</v>
      </c>
      <c r="M228" s="41" t="s">
        <v>6</v>
      </c>
    </row>
    <row r="229" spans="1:13" s="40" customFormat="1" ht="49.5" customHeight="1">
      <c r="A229" s="81">
        <v>226</v>
      </c>
      <c r="B229" s="38">
        <v>199</v>
      </c>
      <c r="C229" s="106" t="s">
        <v>496</v>
      </c>
      <c r="D229" s="101" t="s">
        <v>563</v>
      </c>
      <c r="E229" s="85" t="s">
        <v>61</v>
      </c>
      <c r="F229" s="37" t="s">
        <v>32</v>
      </c>
      <c r="G229" s="85" t="s">
        <v>111</v>
      </c>
      <c r="H229" s="77">
        <v>6518.328</v>
      </c>
      <c r="I229" s="77">
        <v>7540.017</v>
      </c>
      <c r="J229" s="77">
        <f t="shared" si="3"/>
        <v>-13.550221438492771</v>
      </c>
      <c r="K229" s="77">
        <v>983.498</v>
      </c>
      <c r="L229" s="77">
        <v>228.031</v>
      </c>
      <c r="M229" s="41" t="s">
        <v>6</v>
      </c>
    </row>
    <row r="230" spans="1:13" s="40" customFormat="1" ht="49.5" customHeight="1">
      <c r="A230" s="74">
        <v>227</v>
      </c>
      <c r="B230" s="38" t="s">
        <v>564</v>
      </c>
      <c r="C230" s="106" t="s">
        <v>496</v>
      </c>
      <c r="D230" s="95" t="s">
        <v>64</v>
      </c>
      <c r="E230" s="95" t="s">
        <v>454</v>
      </c>
      <c r="F230" s="34" t="s">
        <v>4</v>
      </c>
      <c r="G230" s="95" t="s">
        <v>276</v>
      </c>
      <c r="H230" s="68">
        <f>6390.739-124.734+280.254-67.564-807.499-52.858+471.987-445.827+847.708</f>
        <v>6492.205999999998</v>
      </c>
      <c r="I230" s="109" t="s">
        <v>565</v>
      </c>
      <c r="J230" s="68">
        <f t="shared" si="3"/>
        <v>17.22084196994098</v>
      </c>
      <c r="K230" s="98" t="s">
        <v>491</v>
      </c>
      <c r="L230" s="68">
        <v>631.776</v>
      </c>
      <c r="M230" s="105" t="s">
        <v>5</v>
      </c>
    </row>
    <row r="231" spans="1:13" s="40" customFormat="1" ht="49.5" customHeight="1">
      <c r="A231" s="81">
        <v>228</v>
      </c>
      <c r="B231" s="81">
        <v>254</v>
      </c>
      <c r="C231" s="106" t="s">
        <v>496</v>
      </c>
      <c r="D231" s="88" t="s">
        <v>373</v>
      </c>
      <c r="E231" s="85" t="s">
        <v>454</v>
      </c>
      <c r="F231" s="37" t="s">
        <v>4</v>
      </c>
      <c r="G231" s="85" t="s">
        <v>152</v>
      </c>
      <c r="H231" s="77">
        <v>6478.846</v>
      </c>
      <c r="I231" s="77">
        <v>5542.442</v>
      </c>
      <c r="J231" s="77">
        <f t="shared" si="3"/>
        <v>16.895151992569325</v>
      </c>
      <c r="K231" s="77">
        <v>857.199</v>
      </c>
      <c r="L231" s="77">
        <v>292.29</v>
      </c>
      <c r="M231" s="41" t="s">
        <v>6</v>
      </c>
    </row>
    <row r="232" spans="1:13" s="40" customFormat="1" ht="49.5" customHeight="1">
      <c r="A232" s="74">
        <v>229</v>
      </c>
      <c r="B232" s="38">
        <v>220</v>
      </c>
      <c r="C232" s="106" t="s">
        <v>496</v>
      </c>
      <c r="D232" s="85" t="s">
        <v>275</v>
      </c>
      <c r="E232" s="85" t="s">
        <v>454</v>
      </c>
      <c r="F232" s="37" t="s">
        <v>8</v>
      </c>
      <c r="G232" s="85" t="s">
        <v>128</v>
      </c>
      <c r="H232" s="77">
        <v>6473.622</v>
      </c>
      <c r="I232" s="77">
        <v>6704.554</v>
      </c>
      <c r="J232" s="77">
        <f t="shared" si="3"/>
        <v>-3.4444051013684085</v>
      </c>
      <c r="K232" s="77">
        <v>301.125</v>
      </c>
      <c r="L232" s="77">
        <v>61.393</v>
      </c>
      <c r="M232" s="41" t="s">
        <v>6</v>
      </c>
    </row>
    <row r="233" spans="1:13" s="40" customFormat="1" ht="49.5" customHeight="1">
      <c r="A233" s="81">
        <v>230</v>
      </c>
      <c r="B233" s="38">
        <v>243</v>
      </c>
      <c r="C233" s="106" t="s">
        <v>496</v>
      </c>
      <c r="D233" s="37" t="s">
        <v>467</v>
      </c>
      <c r="E233" s="85" t="s">
        <v>454</v>
      </c>
      <c r="F233" s="37" t="s">
        <v>94</v>
      </c>
      <c r="G233" s="85" t="s">
        <v>85</v>
      </c>
      <c r="H233" s="77">
        <v>6464.155</v>
      </c>
      <c r="I233" s="77">
        <v>5807.429</v>
      </c>
      <c r="J233" s="77">
        <f t="shared" si="3"/>
        <v>11.308377597039932</v>
      </c>
      <c r="K233" s="77">
        <v>1714.151</v>
      </c>
      <c r="L233" s="77">
        <v>400.362</v>
      </c>
      <c r="M233" s="41" t="s">
        <v>6</v>
      </c>
    </row>
    <row r="234" spans="1:13" s="40" customFormat="1" ht="49.5" customHeight="1">
      <c r="A234" s="74">
        <v>231</v>
      </c>
      <c r="B234" s="38">
        <v>271</v>
      </c>
      <c r="C234" s="106" t="s">
        <v>496</v>
      </c>
      <c r="D234" s="85" t="s">
        <v>336</v>
      </c>
      <c r="E234" s="85" t="s">
        <v>454</v>
      </c>
      <c r="F234" s="37" t="s">
        <v>8</v>
      </c>
      <c r="G234" s="85" t="s">
        <v>105</v>
      </c>
      <c r="H234" s="77">
        <v>6395.495</v>
      </c>
      <c r="I234" s="77">
        <v>5164.738</v>
      </c>
      <c r="J234" s="77">
        <f t="shared" si="3"/>
        <v>23.82999873372085</v>
      </c>
      <c r="K234" s="77">
        <v>1404.618</v>
      </c>
      <c r="L234" s="77">
        <v>474.54</v>
      </c>
      <c r="M234" s="41" t="s">
        <v>6</v>
      </c>
    </row>
    <row r="235" spans="1:13" s="40" customFormat="1" ht="49.5" customHeight="1">
      <c r="A235" s="81">
        <v>232</v>
      </c>
      <c r="B235" s="38">
        <v>252</v>
      </c>
      <c r="C235" s="106" t="s">
        <v>496</v>
      </c>
      <c r="D235" s="85" t="s">
        <v>349</v>
      </c>
      <c r="E235" s="56" t="s">
        <v>454</v>
      </c>
      <c r="F235" s="37" t="s">
        <v>7</v>
      </c>
      <c r="G235" s="85" t="s">
        <v>229</v>
      </c>
      <c r="H235" s="77">
        <v>6272.751</v>
      </c>
      <c r="I235" s="77">
        <v>5578.759</v>
      </c>
      <c r="J235" s="77">
        <f t="shared" si="3"/>
        <v>12.439899267919618</v>
      </c>
      <c r="K235" s="77">
        <v>2712.474</v>
      </c>
      <c r="L235" s="77">
        <v>-674.265</v>
      </c>
      <c r="M235" s="41" t="s">
        <v>6</v>
      </c>
    </row>
    <row r="236" spans="1:13" s="10" customFormat="1" ht="25.5">
      <c r="A236" s="74">
        <v>233</v>
      </c>
      <c r="B236" s="81">
        <v>226</v>
      </c>
      <c r="C236" s="106" t="s">
        <v>496</v>
      </c>
      <c r="D236" s="85" t="s">
        <v>279</v>
      </c>
      <c r="E236" s="85" t="s">
        <v>454</v>
      </c>
      <c r="F236" s="37" t="s">
        <v>8</v>
      </c>
      <c r="G236" s="85" t="s">
        <v>417</v>
      </c>
      <c r="H236" s="77">
        <v>6262.347</v>
      </c>
      <c r="I236" s="77">
        <v>6374.333</v>
      </c>
      <c r="J236" s="77">
        <f t="shared" si="3"/>
        <v>-1.7568269495804478</v>
      </c>
      <c r="K236" s="77">
        <v>620.99</v>
      </c>
      <c r="L236" s="77">
        <v>333.324</v>
      </c>
      <c r="M236" s="41" t="s">
        <v>6</v>
      </c>
    </row>
    <row r="237" spans="1:13" s="40" customFormat="1" ht="49.5" customHeight="1">
      <c r="A237" s="81">
        <v>234</v>
      </c>
      <c r="B237" s="38">
        <v>211</v>
      </c>
      <c r="C237" s="106" t="s">
        <v>496</v>
      </c>
      <c r="D237" s="85" t="s">
        <v>283</v>
      </c>
      <c r="E237" s="85" t="s">
        <v>237</v>
      </c>
      <c r="F237" s="37" t="s">
        <v>4</v>
      </c>
      <c r="G237" s="85" t="s">
        <v>152</v>
      </c>
      <c r="H237" s="77">
        <v>6261.374</v>
      </c>
      <c r="I237" s="77">
        <v>7056.707</v>
      </c>
      <c r="J237" s="77">
        <f t="shared" si="3"/>
        <v>-11.270596894557194</v>
      </c>
      <c r="K237" s="77">
        <v>359.634</v>
      </c>
      <c r="L237" s="77">
        <v>-40.526</v>
      </c>
      <c r="M237" s="41" t="s">
        <v>6</v>
      </c>
    </row>
    <row r="238" spans="1:13" s="40" customFormat="1" ht="49.5" customHeight="1">
      <c r="A238" s="74">
        <v>235</v>
      </c>
      <c r="B238" s="38">
        <v>231</v>
      </c>
      <c r="C238" s="106" t="s">
        <v>496</v>
      </c>
      <c r="D238" s="85" t="s">
        <v>288</v>
      </c>
      <c r="E238" s="48" t="s">
        <v>454</v>
      </c>
      <c r="F238" s="37" t="s">
        <v>10</v>
      </c>
      <c r="G238" s="85" t="s">
        <v>256</v>
      </c>
      <c r="H238" s="77">
        <v>6256.62</v>
      </c>
      <c r="I238" s="77">
        <v>6213.078</v>
      </c>
      <c r="J238" s="77">
        <f t="shared" si="3"/>
        <v>0.7008120612681745</v>
      </c>
      <c r="K238" s="77">
        <v>1895.247</v>
      </c>
      <c r="L238" s="77">
        <v>1708.437</v>
      </c>
      <c r="M238" s="41" t="s">
        <v>6</v>
      </c>
    </row>
    <row r="239" spans="1:13" s="40" customFormat="1" ht="49.5" customHeight="1">
      <c r="A239" s="81">
        <v>236</v>
      </c>
      <c r="B239" s="38">
        <v>245</v>
      </c>
      <c r="C239" s="106" t="s">
        <v>496</v>
      </c>
      <c r="D239" s="85" t="s">
        <v>309</v>
      </c>
      <c r="E239" s="85" t="s">
        <v>454</v>
      </c>
      <c r="F239" s="37" t="s">
        <v>9</v>
      </c>
      <c r="G239" s="85" t="s">
        <v>128</v>
      </c>
      <c r="H239" s="77">
        <v>6250.673</v>
      </c>
      <c r="I239" s="77">
        <v>5722.933</v>
      </c>
      <c r="J239" s="77">
        <f t="shared" si="3"/>
        <v>9.221495341636876</v>
      </c>
      <c r="K239" s="77">
        <v>2327.478</v>
      </c>
      <c r="L239" s="77">
        <v>738.433</v>
      </c>
      <c r="M239" s="41" t="s">
        <v>6</v>
      </c>
    </row>
    <row r="240" spans="1:13" s="40" customFormat="1" ht="49.5" customHeight="1">
      <c r="A240" s="74">
        <v>237</v>
      </c>
      <c r="B240" s="38">
        <v>169</v>
      </c>
      <c r="C240" s="106" t="s">
        <v>496</v>
      </c>
      <c r="D240" s="85" t="s">
        <v>49</v>
      </c>
      <c r="E240" s="85" t="s">
        <v>83</v>
      </c>
      <c r="F240" s="37" t="s">
        <v>10</v>
      </c>
      <c r="G240" s="85" t="s">
        <v>169</v>
      </c>
      <c r="H240" s="77">
        <v>6189.513</v>
      </c>
      <c r="I240" s="77">
        <v>9985.942</v>
      </c>
      <c r="J240" s="77">
        <f t="shared" si="3"/>
        <v>-38.01773533233018</v>
      </c>
      <c r="K240" s="77">
        <v>2231.025</v>
      </c>
      <c r="L240" s="77">
        <v>-2498.275</v>
      </c>
      <c r="M240" s="41" t="s">
        <v>6</v>
      </c>
    </row>
    <row r="241" spans="1:13" s="40" customFormat="1" ht="49.5" customHeight="1">
      <c r="A241" s="81">
        <v>238</v>
      </c>
      <c r="B241" s="38">
        <v>295</v>
      </c>
      <c r="C241" s="106" t="s">
        <v>496</v>
      </c>
      <c r="D241" s="85" t="s">
        <v>350</v>
      </c>
      <c r="E241" s="47" t="s">
        <v>454</v>
      </c>
      <c r="F241" s="28" t="s">
        <v>11</v>
      </c>
      <c r="G241" s="85" t="s">
        <v>169</v>
      </c>
      <c r="H241" s="77">
        <v>6181.307</v>
      </c>
      <c r="I241" s="77">
        <v>4517.655</v>
      </c>
      <c r="J241" s="77">
        <f t="shared" si="3"/>
        <v>36.82556547589402</v>
      </c>
      <c r="K241" s="77">
        <v>732.189</v>
      </c>
      <c r="L241" s="77">
        <v>8.68</v>
      </c>
      <c r="M241" s="78" t="s">
        <v>6</v>
      </c>
    </row>
    <row r="242" spans="1:13" s="40" customFormat="1" ht="49.5" customHeight="1">
      <c r="A242" s="74">
        <v>239</v>
      </c>
      <c r="B242" s="38">
        <v>223</v>
      </c>
      <c r="C242" s="106" t="s">
        <v>496</v>
      </c>
      <c r="D242" s="85" t="s">
        <v>294</v>
      </c>
      <c r="E242" s="85" t="s">
        <v>454</v>
      </c>
      <c r="F242" s="37" t="s">
        <v>4</v>
      </c>
      <c r="G242" s="85" t="s">
        <v>169</v>
      </c>
      <c r="H242" s="77">
        <v>6120.01</v>
      </c>
      <c r="I242" s="77">
        <v>6619.893</v>
      </c>
      <c r="J242" s="77">
        <f t="shared" si="3"/>
        <v>-7.551224770551423</v>
      </c>
      <c r="K242" s="77">
        <v>1073.253</v>
      </c>
      <c r="L242" s="77">
        <v>478.727</v>
      </c>
      <c r="M242" s="41" t="s">
        <v>6</v>
      </c>
    </row>
    <row r="243" spans="1:13" s="40" customFormat="1" ht="49.5" customHeight="1">
      <c r="A243" s="81">
        <v>240</v>
      </c>
      <c r="B243" s="38" t="s">
        <v>496</v>
      </c>
      <c r="C243" s="106" t="s">
        <v>496</v>
      </c>
      <c r="D243" s="101" t="s">
        <v>498</v>
      </c>
      <c r="E243" s="95" t="s">
        <v>524</v>
      </c>
      <c r="F243" s="87" t="s">
        <v>94</v>
      </c>
      <c r="G243" s="95" t="s">
        <v>181</v>
      </c>
      <c r="H243" s="59">
        <v>6023.017</v>
      </c>
      <c r="I243" s="59">
        <v>1156.552</v>
      </c>
      <c r="J243" s="68">
        <f t="shared" si="3"/>
        <v>420.773557955025</v>
      </c>
      <c r="K243" s="59">
        <v>752.297</v>
      </c>
      <c r="L243" s="59">
        <v>303.782</v>
      </c>
      <c r="M243" s="95" t="s">
        <v>6</v>
      </c>
    </row>
    <row r="244" spans="1:13" s="40" customFormat="1" ht="49.5" customHeight="1">
      <c r="A244" s="74">
        <v>241</v>
      </c>
      <c r="B244" s="38">
        <v>265</v>
      </c>
      <c r="C244" s="106" t="s">
        <v>496</v>
      </c>
      <c r="D244" s="85" t="s">
        <v>380</v>
      </c>
      <c r="E244" s="85" t="s">
        <v>454</v>
      </c>
      <c r="F244" s="37" t="s">
        <v>10</v>
      </c>
      <c r="G244" s="85" t="s">
        <v>181</v>
      </c>
      <c r="H244" s="77">
        <v>5999.108</v>
      </c>
      <c r="I244" s="77">
        <v>5245.446</v>
      </c>
      <c r="J244" s="77">
        <f t="shared" si="3"/>
        <v>14.367929819504388</v>
      </c>
      <c r="K244" s="77">
        <v>547.478</v>
      </c>
      <c r="L244" s="77">
        <v>69.284</v>
      </c>
      <c r="M244" s="41" t="s">
        <v>6</v>
      </c>
    </row>
    <row r="245" spans="1:13" s="40" customFormat="1" ht="49.5" customHeight="1">
      <c r="A245" s="81">
        <v>242</v>
      </c>
      <c r="B245" s="81">
        <v>270</v>
      </c>
      <c r="C245" s="106" t="s">
        <v>496</v>
      </c>
      <c r="D245" s="88" t="s">
        <v>326</v>
      </c>
      <c r="E245" s="48" t="s">
        <v>327</v>
      </c>
      <c r="F245" s="37" t="s">
        <v>8</v>
      </c>
      <c r="G245" s="88" t="s">
        <v>128</v>
      </c>
      <c r="H245" s="77">
        <v>5997.319</v>
      </c>
      <c r="I245" s="77">
        <v>5194.965</v>
      </c>
      <c r="J245" s="77">
        <f t="shared" si="3"/>
        <v>15.444839378128638</v>
      </c>
      <c r="K245" s="77">
        <v>657.284</v>
      </c>
      <c r="L245" s="77">
        <v>243.621</v>
      </c>
      <c r="M245" s="41" t="s">
        <v>6</v>
      </c>
    </row>
    <row r="246" spans="1:13" s="40" customFormat="1" ht="49.5" customHeight="1">
      <c r="A246" s="74">
        <v>243</v>
      </c>
      <c r="B246" s="38">
        <v>263</v>
      </c>
      <c r="C246" s="106" t="s">
        <v>496</v>
      </c>
      <c r="D246" s="85" t="s">
        <v>357</v>
      </c>
      <c r="E246" s="85" t="s">
        <v>454</v>
      </c>
      <c r="F246" s="37" t="s">
        <v>7</v>
      </c>
      <c r="G246" s="85" t="s">
        <v>169</v>
      </c>
      <c r="H246" s="77">
        <v>5965.315</v>
      </c>
      <c r="I246" s="77">
        <v>5256.749</v>
      </c>
      <c r="J246" s="77">
        <f t="shared" si="3"/>
        <v>13.479167447409024</v>
      </c>
      <c r="K246" s="77">
        <v>840.319</v>
      </c>
      <c r="L246" s="77">
        <v>18.279</v>
      </c>
      <c r="M246" s="41" t="s">
        <v>6</v>
      </c>
    </row>
    <row r="247" spans="1:13" s="40" customFormat="1" ht="49.5" customHeight="1">
      <c r="A247" s="81">
        <v>244</v>
      </c>
      <c r="B247" s="38">
        <v>234</v>
      </c>
      <c r="C247" s="106" t="s">
        <v>496</v>
      </c>
      <c r="D247" s="108" t="s">
        <v>566</v>
      </c>
      <c r="E247" s="85" t="s">
        <v>457</v>
      </c>
      <c r="F247" s="87" t="s">
        <v>8</v>
      </c>
      <c r="G247" s="87" t="s">
        <v>128</v>
      </c>
      <c r="H247" s="77">
        <v>5881.081</v>
      </c>
      <c r="I247" s="77">
        <v>6102.653</v>
      </c>
      <c r="J247" s="77">
        <f t="shared" si="3"/>
        <v>-3.6307487907308533</v>
      </c>
      <c r="K247" s="77">
        <v>1457.189</v>
      </c>
      <c r="L247" s="77">
        <v>314.858</v>
      </c>
      <c r="M247" s="29" t="s">
        <v>6</v>
      </c>
    </row>
    <row r="248" spans="1:13" s="40" customFormat="1" ht="49.5" customHeight="1">
      <c r="A248" s="74">
        <v>245</v>
      </c>
      <c r="B248" s="38">
        <v>304</v>
      </c>
      <c r="C248" s="106" t="s">
        <v>496</v>
      </c>
      <c r="D248" s="85" t="s">
        <v>374</v>
      </c>
      <c r="E248" s="85" t="s">
        <v>454</v>
      </c>
      <c r="F248" s="28" t="s">
        <v>32</v>
      </c>
      <c r="G248" s="85" t="s">
        <v>168</v>
      </c>
      <c r="H248" s="77">
        <v>5823.851</v>
      </c>
      <c r="I248" s="77">
        <v>4368.049</v>
      </c>
      <c r="J248" s="77">
        <f t="shared" si="3"/>
        <v>33.32842648972114</v>
      </c>
      <c r="K248" s="77">
        <v>1600.631</v>
      </c>
      <c r="L248" s="77">
        <v>329.265</v>
      </c>
      <c r="M248" s="78" t="s">
        <v>6</v>
      </c>
    </row>
    <row r="249" spans="1:13" s="40" customFormat="1" ht="49.5" customHeight="1">
      <c r="A249" s="81">
        <v>246</v>
      </c>
      <c r="B249" s="38">
        <v>277</v>
      </c>
      <c r="C249" s="106" t="s">
        <v>496</v>
      </c>
      <c r="D249" s="85" t="s">
        <v>304</v>
      </c>
      <c r="E249" s="85" t="s">
        <v>454</v>
      </c>
      <c r="F249" s="37" t="s">
        <v>94</v>
      </c>
      <c r="G249" s="85" t="s">
        <v>305</v>
      </c>
      <c r="H249" s="77">
        <v>5811.36</v>
      </c>
      <c r="I249" s="77">
        <v>4942.687</v>
      </c>
      <c r="J249" s="77">
        <f t="shared" si="3"/>
        <v>17.574914211642366</v>
      </c>
      <c r="K249" s="77">
        <v>1796.827</v>
      </c>
      <c r="L249" s="77">
        <v>800.998</v>
      </c>
      <c r="M249" s="41" t="s">
        <v>6</v>
      </c>
    </row>
    <row r="250" spans="1:13" s="40" customFormat="1" ht="49.5" customHeight="1">
      <c r="A250" s="74">
        <v>247</v>
      </c>
      <c r="B250" s="38">
        <v>206</v>
      </c>
      <c r="C250" s="106" t="s">
        <v>496</v>
      </c>
      <c r="D250" s="88" t="s">
        <v>351</v>
      </c>
      <c r="E250" s="48" t="s">
        <v>454</v>
      </c>
      <c r="F250" s="37" t="s">
        <v>7</v>
      </c>
      <c r="G250" s="85" t="s">
        <v>169</v>
      </c>
      <c r="H250" s="77">
        <v>5798.367</v>
      </c>
      <c r="I250" s="77">
        <v>7204.156</v>
      </c>
      <c r="J250" s="77">
        <f t="shared" si="3"/>
        <v>-19.513583548163027</v>
      </c>
      <c r="K250" s="77">
        <v>1115.802</v>
      </c>
      <c r="L250" s="77">
        <v>48.136</v>
      </c>
      <c r="M250" s="41" t="s">
        <v>6</v>
      </c>
    </row>
    <row r="251" spans="1:13" s="40" customFormat="1" ht="49.5" customHeight="1">
      <c r="A251" s="81">
        <v>248</v>
      </c>
      <c r="B251" s="38">
        <v>298</v>
      </c>
      <c r="C251" s="106" t="s">
        <v>496</v>
      </c>
      <c r="D251" s="85" t="s">
        <v>381</v>
      </c>
      <c r="E251" s="48" t="s">
        <v>454</v>
      </c>
      <c r="F251" s="28" t="s">
        <v>7</v>
      </c>
      <c r="G251" s="85" t="s">
        <v>229</v>
      </c>
      <c r="H251" s="77">
        <v>5764.049</v>
      </c>
      <c r="I251" s="77">
        <v>4484.691</v>
      </c>
      <c r="J251" s="77">
        <f t="shared" si="3"/>
        <v>28.527227405410983</v>
      </c>
      <c r="K251" s="77">
        <v>2950.125</v>
      </c>
      <c r="L251" s="77">
        <v>1938.079</v>
      </c>
      <c r="M251" s="78" t="s">
        <v>6</v>
      </c>
    </row>
    <row r="252" spans="1:13" s="40" customFormat="1" ht="49.5" customHeight="1">
      <c r="A252" s="74">
        <v>249</v>
      </c>
      <c r="B252" s="5">
        <v>366</v>
      </c>
      <c r="C252" s="106" t="s">
        <v>496</v>
      </c>
      <c r="D252" s="37" t="s">
        <v>499</v>
      </c>
      <c r="E252" s="48" t="s">
        <v>62</v>
      </c>
      <c r="F252" s="37" t="s">
        <v>11</v>
      </c>
      <c r="G252" s="85" t="s">
        <v>181</v>
      </c>
      <c r="H252" s="77">
        <v>5755.34</v>
      </c>
      <c r="I252" s="77">
        <v>3414.936</v>
      </c>
      <c r="J252" s="77">
        <f t="shared" si="3"/>
        <v>68.53434442109602</v>
      </c>
      <c r="K252" s="77">
        <v>1679.579</v>
      </c>
      <c r="L252" s="77">
        <v>315.681</v>
      </c>
      <c r="M252" s="41" t="s">
        <v>6</v>
      </c>
    </row>
    <row r="253" spans="1:13" s="40" customFormat="1" ht="49.5" customHeight="1">
      <c r="A253" s="81">
        <v>250</v>
      </c>
      <c r="B253" s="81">
        <v>249</v>
      </c>
      <c r="C253" s="106" t="s">
        <v>496</v>
      </c>
      <c r="D253" s="85" t="s">
        <v>370</v>
      </c>
      <c r="E253" s="48" t="s">
        <v>371</v>
      </c>
      <c r="F253" s="37" t="s">
        <v>8</v>
      </c>
      <c r="G253" s="85" t="s">
        <v>152</v>
      </c>
      <c r="H253" s="77">
        <v>5755.091</v>
      </c>
      <c r="I253" s="77">
        <v>5624.343</v>
      </c>
      <c r="J253" s="77">
        <f t="shared" si="3"/>
        <v>2.3246804115609754</v>
      </c>
      <c r="K253" s="77">
        <v>266.389</v>
      </c>
      <c r="L253" s="77">
        <v>-1295.304</v>
      </c>
      <c r="M253" s="41" t="s">
        <v>6</v>
      </c>
    </row>
    <row r="254" spans="1:13" s="40" customFormat="1" ht="49.5" customHeight="1">
      <c r="A254" s="74">
        <v>251</v>
      </c>
      <c r="B254" s="38">
        <v>281</v>
      </c>
      <c r="C254" s="106" t="s">
        <v>496</v>
      </c>
      <c r="D254" s="88" t="s">
        <v>365</v>
      </c>
      <c r="E254" s="85" t="s">
        <v>190</v>
      </c>
      <c r="F254" s="37" t="s">
        <v>9</v>
      </c>
      <c r="G254" s="85" t="s">
        <v>90</v>
      </c>
      <c r="H254" s="77">
        <v>5753.832</v>
      </c>
      <c r="I254" s="77">
        <v>4900.737</v>
      </c>
      <c r="J254" s="77">
        <f t="shared" si="3"/>
        <v>17.407483813148914</v>
      </c>
      <c r="K254" s="77">
        <v>2440.625</v>
      </c>
      <c r="L254" s="77">
        <v>1299.033</v>
      </c>
      <c r="M254" s="41" t="s">
        <v>6</v>
      </c>
    </row>
    <row r="255" spans="1:13" s="40" customFormat="1" ht="49.5" customHeight="1">
      <c r="A255" s="81">
        <v>252</v>
      </c>
      <c r="B255" s="38">
        <v>208</v>
      </c>
      <c r="C255" s="106" t="s">
        <v>496</v>
      </c>
      <c r="D255" s="85" t="s">
        <v>247</v>
      </c>
      <c r="E255" s="48" t="s">
        <v>248</v>
      </c>
      <c r="F255" s="37" t="s">
        <v>4</v>
      </c>
      <c r="G255" s="85" t="s">
        <v>152</v>
      </c>
      <c r="H255" s="77">
        <v>5728.111</v>
      </c>
      <c r="I255" s="77">
        <v>7165.145</v>
      </c>
      <c r="J255" s="77">
        <f t="shared" si="3"/>
        <v>-20.055895588993668</v>
      </c>
      <c r="K255" s="77">
        <v>886.721</v>
      </c>
      <c r="L255" s="77">
        <v>232.541</v>
      </c>
      <c r="M255" s="41" t="s">
        <v>6</v>
      </c>
    </row>
    <row r="256" spans="1:13" s="40" customFormat="1" ht="49.5" customHeight="1">
      <c r="A256" s="74">
        <v>253</v>
      </c>
      <c r="B256" s="38">
        <v>285</v>
      </c>
      <c r="C256" s="106" t="s">
        <v>496</v>
      </c>
      <c r="D256" s="37" t="s">
        <v>74</v>
      </c>
      <c r="E256" s="85" t="s">
        <v>454</v>
      </c>
      <c r="F256" s="35" t="s">
        <v>11</v>
      </c>
      <c r="G256" s="85" t="s">
        <v>156</v>
      </c>
      <c r="H256" s="68">
        <f>4866.487+850.42</f>
        <v>5716.907</v>
      </c>
      <c r="I256" s="68">
        <f>4056.676+737.509</f>
        <v>4794.1849999999995</v>
      </c>
      <c r="J256" s="77">
        <f t="shared" si="3"/>
        <v>19.24669156488539</v>
      </c>
      <c r="K256" s="67">
        <v>859.034</v>
      </c>
      <c r="L256" s="68">
        <v>708.423</v>
      </c>
      <c r="M256" s="35" t="s">
        <v>5</v>
      </c>
    </row>
    <row r="257" spans="1:13" s="40" customFormat="1" ht="49.5" customHeight="1">
      <c r="A257" s="81">
        <v>254</v>
      </c>
      <c r="B257" s="38">
        <v>247</v>
      </c>
      <c r="C257" s="106" t="s">
        <v>496</v>
      </c>
      <c r="D257" s="88" t="s">
        <v>300</v>
      </c>
      <c r="E257" s="85" t="s">
        <v>301</v>
      </c>
      <c r="F257" s="37" t="s">
        <v>4</v>
      </c>
      <c r="G257" s="85" t="s">
        <v>90</v>
      </c>
      <c r="H257" s="77">
        <v>5670.4</v>
      </c>
      <c r="I257" s="77">
        <v>5696.518</v>
      </c>
      <c r="J257" s="77">
        <f t="shared" si="3"/>
        <v>-0.45849060777127804</v>
      </c>
      <c r="K257" s="77">
        <v>2984.412</v>
      </c>
      <c r="L257" s="77">
        <v>-433.399</v>
      </c>
      <c r="M257" s="41" t="s">
        <v>6</v>
      </c>
    </row>
    <row r="258" spans="1:13" s="40" customFormat="1" ht="49.5" customHeight="1">
      <c r="A258" s="74">
        <v>255</v>
      </c>
      <c r="B258" s="5">
        <v>331</v>
      </c>
      <c r="C258" s="106" t="s">
        <v>496</v>
      </c>
      <c r="D258" s="88" t="s">
        <v>321</v>
      </c>
      <c r="E258" s="56" t="s">
        <v>454</v>
      </c>
      <c r="F258" s="37" t="s">
        <v>11</v>
      </c>
      <c r="G258" s="85" t="s">
        <v>169</v>
      </c>
      <c r="H258" s="77">
        <v>5565.257</v>
      </c>
      <c r="I258" s="77">
        <v>3913.363</v>
      </c>
      <c r="J258" s="77">
        <f aca="true" t="shared" si="4" ref="J258:J321">(H258/I258-1)*100</f>
        <v>42.211622075437404</v>
      </c>
      <c r="K258" s="77">
        <v>2046.177</v>
      </c>
      <c r="L258" s="77">
        <v>1349.301</v>
      </c>
      <c r="M258" s="41" t="s">
        <v>6</v>
      </c>
    </row>
    <row r="259" spans="1:13" s="40" customFormat="1" ht="49.5" customHeight="1">
      <c r="A259" s="81">
        <v>256</v>
      </c>
      <c r="B259" s="5">
        <v>383</v>
      </c>
      <c r="C259" s="106" t="s">
        <v>496</v>
      </c>
      <c r="D259" s="83" t="s">
        <v>447</v>
      </c>
      <c r="E259" s="85" t="s">
        <v>454</v>
      </c>
      <c r="F259" s="28" t="s">
        <v>94</v>
      </c>
      <c r="G259" s="85" t="s">
        <v>128</v>
      </c>
      <c r="H259" s="77">
        <v>5563.938</v>
      </c>
      <c r="I259" s="77">
        <v>3201.654</v>
      </c>
      <c r="J259" s="77">
        <f t="shared" si="4"/>
        <v>73.78323828870951</v>
      </c>
      <c r="K259" s="77">
        <v>1089.337</v>
      </c>
      <c r="L259" s="77">
        <v>425.042</v>
      </c>
      <c r="M259" s="78" t="s">
        <v>6</v>
      </c>
    </row>
    <row r="260" spans="1:13" s="40" customFormat="1" ht="49.5" customHeight="1">
      <c r="A260" s="74">
        <v>257</v>
      </c>
      <c r="B260" s="38">
        <v>240</v>
      </c>
      <c r="C260" s="106" t="s">
        <v>496</v>
      </c>
      <c r="D260" s="37" t="s">
        <v>477</v>
      </c>
      <c r="E260" s="85" t="s">
        <v>17</v>
      </c>
      <c r="F260" s="37" t="s">
        <v>11</v>
      </c>
      <c r="G260" s="85" t="s">
        <v>128</v>
      </c>
      <c r="H260" s="77">
        <v>5561.612</v>
      </c>
      <c r="I260" s="77">
        <v>5923.3</v>
      </c>
      <c r="J260" s="77">
        <f t="shared" si="4"/>
        <v>-6.106190805800827</v>
      </c>
      <c r="K260" s="77">
        <v>-88.663</v>
      </c>
      <c r="L260" s="77">
        <v>-140.261</v>
      </c>
      <c r="M260" s="41" t="s">
        <v>6</v>
      </c>
    </row>
    <row r="261" spans="1:13" s="40" customFormat="1" ht="49.5" customHeight="1">
      <c r="A261" s="81">
        <v>258</v>
      </c>
      <c r="B261" s="5">
        <v>264</v>
      </c>
      <c r="C261" s="106" t="s">
        <v>496</v>
      </c>
      <c r="D261" s="88" t="s">
        <v>299</v>
      </c>
      <c r="E261" s="85" t="s">
        <v>454</v>
      </c>
      <c r="F261" s="37" t="s">
        <v>94</v>
      </c>
      <c r="G261" s="85" t="s">
        <v>229</v>
      </c>
      <c r="H261" s="77">
        <v>5533.238</v>
      </c>
      <c r="I261" s="77">
        <v>5250.626</v>
      </c>
      <c r="J261" s="77">
        <f t="shared" si="4"/>
        <v>5.382443921924729</v>
      </c>
      <c r="K261" s="77">
        <v>1206.025</v>
      </c>
      <c r="L261" s="77">
        <v>69.941</v>
      </c>
      <c r="M261" s="41" t="s">
        <v>6</v>
      </c>
    </row>
    <row r="262" spans="1:13" s="40" customFormat="1" ht="49.5" customHeight="1">
      <c r="A262" s="74">
        <v>259</v>
      </c>
      <c r="B262" s="38">
        <v>311</v>
      </c>
      <c r="C262" s="106" t="s">
        <v>496</v>
      </c>
      <c r="D262" s="85" t="s">
        <v>341</v>
      </c>
      <c r="E262" s="48" t="s">
        <v>454</v>
      </c>
      <c r="F262" s="28" t="s">
        <v>7</v>
      </c>
      <c r="G262" s="85" t="s">
        <v>342</v>
      </c>
      <c r="H262" s="77">
        <v>5444.608</v>
      </c>
      <c r="I262" s="77">
        <v>4268.577</v>
      </c>
      <c r="J262" s="77">
        <f t="shared" si="4"/>
        <v>27.55089108150093</v>
      </c>
      <c r="K262" s="77">
        <v>2846.666</v>
      </c>
      <c r="L262" s="77">
        <v>1640.914</v>
      </c>
      <c r="M262" s="78" t="s">
        <v>6</v>
      </c>
    </row>
    <row r="263" spans="1:13" s="40" customFormat="1" ht="49.5" customHeight="1">
      <c r="A263" s="81">
        <v>260</v>
      </c>
      <c r="B263" s="38">
        <v>387</v>
      </c>
      <c r="C263" s="106" t="s">
        <v>496</v>
      </c>
      <c r="D263" s="108" t="s">
        <v>567</v>
      </c>
      <c r="E263" s="85" t="s">
        <v>454</v>
      </c>
      <c r="F263" s="28" t="s">
        <v>11</v>
      </c>
      <c r="G263" s="85" t="s">
        <v>181</v>
      </c>
      <c r="H263" s="77">
        <v>5427.217</v>
      </c>
      <c r="I263" s="77">
        <v>3153.6</v>
      </c>
      <c r="J263" s="77">
        <f t="shared" si="4"/>
        <v>72.09592212075088</v>
      </c>
      <c r="K263" s="77">
        <v>1446.226</v>
      </c>
      <c r="L263" s="77">
        <v>687.365</v>
      </c>
      <c r="M263" s="78" t="s">
        <v>6</v>
      </c>
    </row>
    <row r="264" spans="1:13" s="40" customFormat="1" ht="49.5" customHeight="1">
      <c r="A264" s="74">
        <v>261</v>
      </c>
      <c r="B264" s="38">
        <v>357</v>
      </c>
      <c r="C264" s="106" t="s">
        <v>496</v>
      </c>
      <c r="D264" s="88" t="s">
        <v>82</v>
      </c>
      <c r="E264" s="48" t="s">
        <v>83</v>
      </c>
      <c r="F264" s="78" t="s">
        <v>10</v>
      </c>
      <c r="G264" s="85" t="s">
        <v>156</v>
      </c>
      <c r="H264" s="68">
        <f>4893.777+525.368</f>
        <v>5419.145</v>
      </c>
      <c r="I264" s="68">
        <f>4639.919+332.63</f>
        <v>4972.549</v>
      </c>
      <c r="J264" s="77">
        <f t="shared" si="4"/>
        <v>8.981228742039548</v>
      </c>
      <c r="K264" s="84" t="s">
        <v>491</v>
      </c>
      <c r="L264" s="68">
        <v>159.427</v>
      </c>
      <c r="M264" s="34" t="s">
        <v>5</v>
      </c>
    </row>
    <row r="265" spans="1:13" s="40" customFormat="1" ht="49.5" customHeight="1">
      <c r="A265" s="81">
        <v>262</v>
      </c>
      <c r="B265" s="38">
        <v>394</v>
      </c>
      <c r="C265" s="106" t="s">
        <v>496</v>
      </c>
      <c r="D265" s="85" t="s">
        <v>331</v>
      </c>
      <c r="E265" s="48" t="s">
        <v>454</v>
      </c>
      <c r="F265" s="28" t="s">
        <v>4</v>
      </c>
      <c r="G265" s="85" t="s">
        <v>169</v>
      </c>
      <c r="H265" s="77">
        <v>5413.286</v>
      </c>
      <c r="I265" s="77">
        <v>3048.085</v>
      </c>
      <c r="J265" s="77">
        <f t="shared" si="4"/>
        <v>77.59629406660247</v>
      </c>
      <c r="K265" s="77">
        <v>1342.204</v>
      </c>
      <c r="L265" s="77">
        <v>115.938</v>
      </c>
      <c r="M265" s="78" t="s">
        <v>6</v>
      </c>
    </row>
    <row r="266" spans="1:13" s="40" customFormat="1" ht="49.5" customHeight="1">
      <c r="A266" s="74">
        <v>263</v>
      </c>
      <c r="B266" s="38">
        <v>268</v>
      </c>
      <c r="C266" s="106" t="s">
        <v>496</v>
      </c>
      <c r="D266" s="37" t="s">
        <v>71</v>
      </c>
      <c r="E266" s="27" t="s">
        <v>96</v>
      </c>
      <c r="F266" s="37" t="s">
        <v>32</v>
      </c>
      <c r="G266" s="85" t="s">
        <v>138</v>
      </c>
      <c r="H266" s="77">
        <v>5407.469</v>
      </c>
      <c r="I266" s="77">
        <v>5204.795</v>
      </c>
      <c r="J266" s="77">
        <f t="shared" si="4"/>
        <v>3.8939862184773855</v>
      </c>
      <c r="K266" s="77">
        <v>574.822</v>
      </c>
      <c r="L266" s="77">
        <v>-75.076</v>
      </c>
      <c r="M266" s="41" t="s">
        <v>6</v>
      </c>
    </row>
    <row r="267" spans="1:13" s="40" customFormat="1" ht="49.5" customHeight="1">
      <c r="A267" s="81">
        <v>264</v>
      </c>
      <c r="B267" s="38">
        <v>258</v>
      </c>
      <c r="C267" s="106" t="s">
        <v>496</v>
      </c>
      <c r="D267" s="88" t="s">
        <v>378</v>
      </c>
      <c r="E267" s="85" t="s">
        <v>379</v>
      </c>
      <c r="F267" s="37" t="s">
        <v>4</v>
      </c>
      <c r="G267" s="85" t="s">
        <v>90</v>
      </c>
      <c r="H267" s="77">
        <v>5366.89</v>
      </c>
      <c r="I267" s="77">
        <v>5477.17</v>
      </c>
      <c r="J267" s="77">
        <f t="shared" si="4"/>
        <v>-2.013448550985264</v>
      </c>
      <c r="K267" s="77">
        <v>-591.468</v>
      </c>
      <c r="L267" s="77">
        <v>-709.208</v>
      </c>
      <c r="M267" s="41" t="s">
        <v>6</v>
      </c>
    </row>
    <row r="268" spans="1:13" s="40" customFormat="1" ht="49.5" customHeight="1">
      <c r="A268" s="74">
        <v>265</v>
      </c>
      <c r="B268" s="38">
        <v>261</v>
      </c>
      <c r="C268" s="106" t="s">
        <v>496</v>
      </c>
      <c r="D268" s="85" t="s">
        <v>277</v>
      </c>
      <c r="E268" s="85" t="s">
        <v>278</v>
      </c>
      <c r="F268" s="37" t="s">
        <v>10</v>
      </c>
      <c r="G268" s="85" t="s">
        <v>417</v>
      </c>
      <c r="H268" s="77">
        <v>5350.632</v>
      </c>
      <c r="I268" s="77">
        <v>5329.144</v>
      </c>
      <c r="J268" s="77">
        <f t="shared" si="4"/>
        <v>0.403216726738842</v>
      </c>
      <c r="K268" s="77">
        <v>503.783</v>
      </c>
      <c r="L268" s="77">
        <v>-250.799</v>
      </c>
      <c r="M268" s="41" t="s">
        <v>6</v>
      </c>
    </row>
    <row r="269" spans="1:13" s="40" customFormat="1" ht="49.5" customHeight="1">
      <c r="A269" s="81">
        <v>266</v>
      </c>
      <c r="B269" s="38">
        <v>280</v>
      </c>
      <c r="C269" s="106" t="s">
        <v>496</v>
      </c>
      <c r="D269" s="37" t="s">
        <v>436</v>
      </c>
      <c r="E269" s="27" t="s">
        <v>454</v>
      </c>
      <c r="F269" s="35" t="s">
        <v>11</v>
      </c>
      <c r="G269" s="85" t="s">
        <v>156</v>
      </c>
      <c r="H269" s="68">
        <f>3571.443+1699.455</f>
        <v>5270.898</v>
      </c>
      <c r="I269" s="68">
        <f>3226.483+1679.291</f>
        <v>4905.774</v>
      </c>
      <c r="J269" s="77">
        <f t="shared" si="4"/>
        <v>7.442739922385333</v>
      </c>
      <c r="K269" s="67" t="s">
        <v>491</v>
      </c>
      <c r="L269" s="68">
        <v>166.126</v>
      </c>
      <c r="M269" s="35" t="s">
        <v>5</v>
      </c>
    </row>
    <row r="270" spans="1:13" s="40" customFormat="1" ht="49.5" customHeight="1">
      <c r="A270" s="74">
        <v>267</v>
      </c>
      <c r="B270" s="38">
        <v>312</v>
      </c>
      <c r="C270" s="106" t="s">
        <v>496</v>
      </c>
      <c r="D270" s="85" t="s">
        <v>384</v>
      </c>
      <c r="E270" s="47" t="s">
        <v>454</v>
      </c>
      <c r="F270" s="28" t="s">
        <v>10</v>
      </c>
      <c r="G270" s="85" t="s">
        <v>85</v>
      </c>
      <c r="H270" s="77">
        <v>5243.968</v>
      </c>
      <c r="I270" s="77">
        <v>4221.066</v>
      </c>
      <c r="J270" s="77">
        <f t="shared" si="4"/>
        <v>24.233262403383414</v>
      </c>
      <c r="K270" s="77">
        <v>896.113</v>
      </c>
      <c r="L270" s="77">
        <v>13.398</v>
      </c>
      <c r="M270" s="78" t="s">
        <v>6</v>
      </c>
    </row>
    <row r="271" spans="1:13" s="40" customFormat="1" ht="49.5" customHeight="1">
      <c r="A271" s="81">
        <v>268</v>
      </c>
      <c r="B271" s="38">
        <v>315</v>
      </c>
      <c r="C271" s="106" t="s">
        <v>496</v>
      </c>
      <c r="D271" s="85" t="s">
        <v>358</v>
      </c>
      <c r="E271" s="48" t="s">
        <v>359</v>
      </c>
      <c r="F271" s="37" t="s">
        <v>4</v>
      </c>
      <c r="G271" s="85" t="s">
        <v>256</v>
      </c>
      <c r="H271" s="77">
        <v>5208.226</v>
      </c>
      <c r="I271" s="77">
        <v>4154.889</v>
      </c>
      <c r="J271" s="77">
        <f t="shared" si="4"/>
        <v>25.3517482657178</v>
      </c>
      <c r="K271" s="77">
        <v>-4001.485</v>
      </c>
      <c r="L271" s="77">
        <v>505.716</v>
      </c>
      <c r="M271" s="41" t="s">
        <v>6</v>
      </c>
    </row>
    <row r="272" spans="1:13" s="40" customFormat="1" ht="49.5" customHeight="1">
      <c r="A272" s="74">
        <v>269</v>
      </c>
      <c r="B272" s="38">
        <v>282</v>
      </c>
      <c r="C272" s="106" t="s">
        <v>496</v>
      </c>
      <c r="D272" s="85" t="s">
        <v>330</v>
      </c>
      <c r="E272" s="48" t="s">
        <v>114</v>
      </c>
      <c r="F272" s="37" t="s">
        <v>4</v>
      </c>
      <c r="G272" s="85" t="s">
        <v>90</v>
      </c>
      <c r="H272" s="77">
        <v>5154.989</v>
      </c>
      <c r="I272" s="77">
        <v>4886.06</v>
      </c>
      <c r="J272" s="77">
        <f t="shared" si="4"/>
        <v>5.504005272141543</v>
      </c>
      <c r="K272" s="77">
        <v>-0.425</v>
      </c>
      <c r="L272" s="77">
        <v>-166.239</v>
      </c>
      <c r="M272" s="41" t="s">
        <v>6</v>
      </c>
    </row>
    <row r="273" spans="1:13" s="40" customFormat="1" ht="49.5" customHeight="1">
      <c r="A273" s="81">
        <v>270</v>
      </c>
      <c r="B273" s="38" t="s">
        <v>496</v>
      </c>
      <c r="C273" s="106" t="s">
        <v>496</v>
      </c>
      <c r="D273" s="85" t="s">
        <v>500</v>
      </c>
      <c r="E273" s="95" t="s">
        <v>454</v>
      </c>
      <c r="F273" s="83" t="s">
        <v>8</v>
      </c>
      <c r="G273" s="85" t="s">
        <v>530</v>
      </c>
      <c r="H273" s="59">
        <v>5107</v>
      </c>
      <c r="I273" s="59">
        <v>4295</v>
      </c>
      <c r="J273" s="68">
        <f t="shared" si="4"/>
        <v>18.905704307334116</v>
      </c>
      <c r="K273" s="97" t="s">
        <v>491</v>
      </c>
      <c r="L273" s="97" t="s">
        <v>491</v>
      </c>
      <c r="M273" s="88" t="s">
        <v>34</v>
      </c>
    </row>
    <row r="274" spans="1:13" s="40" customFormat="1" ht="49.5" customHeight="1">
      <c r="A274" s="74">
        <v>271</v>
      </c>
      <c r="B274" s="38">
        <v>340</v>
      </c>
      <c r="C274" s="106" t="s">
        <v>496</v>
      </c>
      <c r="D274" s="88" t="s">
        <v>415</v>
      </c>
      <c r="E274" s="85" t="s">
        <v>20</v>
      </c>
      <c r="F274" s="37" t="s">
        <v>10</v>
      </c>
      <c r="G274" s="85" t="s">
        <v>417</v>
      </c>
      <c r="H274" s="77">
        <v>5057.496</v>
      </c>
      <c r="I274" s="77">
        <v>3730.39</v>
      </c>
      <c r="J274" s="77">
        <f t="shared" si="4"/>
        <v>35.5755296363115</v>
      </c>
      <c r="K274" s="77">
        <v>172.298</v>
      </c>
      <c r="L274" s="77">
        <v>32.436</v>
      </c>
      <c r="M274" s="41" t="s">
        <v>6</v>
      </c>
    </row>
    <row r="275" spans="1:13" s="40" customFormat="1" ht="49.5" customHeight="1">
      <c r="A275" s="81">
        <v>272</v>
      </c>
      <c r="B275" s="38">
        <v>259</v>
      </c>
      <c r="C275" s="106" t="s">
        <v>496</v>
      </c>
      <c r="D275" s="85" t="s">
        <v>66</v>
      </c>
      <c r="E275" s="85" t="s">
        <v>454</v>
      </c>
      <c r="F275" s="78" t="s">
        <v>10</v>
      </c>
      <c r="G275" s="85" t="s">
        <v>156</v>
      </c>
      <c r="H275" s="68">
        <f>4251.227+772.735</f>
        <v>5023.9619999999995</v>
      </c>
      <c r="I275" s="67">
        <f>4716.459+743.617</f>
        <v>5460.076</v>
      </c>
      <c r="J275" s="77">
        <f t="shared" si="4"/>
        <v>-7.987324718557042</v>
      </c>
      <c r="K275" s="84" t="s">
        <v>491</v>
      </c>
      <c r="L275" s="68">
        <v>-443.028</v>
      </c>
      <c r="M275" s="35" t="s">
        <v>5</v>
      </c>
    </row>
    <row r="276" spans="1:13" s="40" customFormat="1" ht="49.5" customHeight="1">
      <c r="A276" s="74">
        <v>273</v>
      </c>
      <c r="B276" s="38">
        <v>313</v>
      </c>
      <c r="C276" s="106" t="s">
        <v>496</v>
      </c>
      <c r="D276" s="37" t="s">
        <v>469</v>
      </c>
      <c r="E276" s="85" t="s">
        <v>454</v>
      </c>
      <c r="F276" s="37" t="s">
        <v>8</v>
      </c>
      <c r="G276" s="85" t="s">
        <v>478</v>
      </c>
      <c r="H276" s="77">
        <v>5019.173</v>
      </c>
      <c r="I276" s="77">
        <v>4167.774</v>
      </c>
      <c r="J276" s="77">
        <f t="shared" si="4"/>
        <v>20.428147015649103</v>
      </c>
      <c r="K276" s="77">
        <v>2033.042</v>
      </c>
      <c r="L276" s="77">
        <v>782.838</v>
      </c>
      <c r="M276" s="41" t="s">
        <v>6</v>
      </c>
    </row>
    <row r="277" spans="1:13" s="40" customFormat="1" ht="49.5" customHeight="1">
      <c r="A277" s="81">
        <v>274</v>
      </c>
      <c r="B277" s="81">
        <v>152</v>
      </c>
      <c r="C277" s="106" t="s">
        <v>496</v>
      </c>
      <c r="D277" s="85" t="s">
        <v>41</v>
      </c>
      <c r="E277" s="85" t="s">
        <v>454</v>
      </c>
      <c r="F277" s="28" t="s">
        <v>4</v>
      </c>
      <c r="G277" s="85" t="s">
        <v>169</v>
      </c>
      <c r="H277" s="77">
        <v>5016.571</v>
      </c>
      <c r="I277" s="77">
        <v>11734.283</v>
      </c>
      <c r="J277" s="77">
        <f t="shared" si="4"/>
        <v>-57.24859371467349</v>
      </c>
      <c r="K277" s="77">
        <v>-1009.24</v>
      </c>
      <c r="L277" s="77">
        <v>-1398.149</v>
      </c>
      <c r="M277" s="78" t="s">
        <v>6</v>
      </c>
    </row>
    <row r="278" spans="1:13" s="40" customFormat="1" ht="49.5" customHeight="1">
      <c r="A278" s="74">
        <v>275</v>
      </c>
      <c r="B278" s="38">
        <v>250</v>
      </c>
      <c r="C278" s="106" t="s">
        <v>496</v>
      </c>
      <c r="D278" s="85" t="s">
        <v>63</v>
      </c>
      <c r="E278" s="85" t="s">
        <v>454</v>
      </c>
      <c r="F278" s="78" t="s">
        <v>9</v>
      </c>
      <c r="G278" s="85" t="s">
        <v>156</v>
      </c>
      <c r="H278" s="77">
        <f>4716.51+260.2</f>
        <v>4976.71</v>
      </c>
      <c r="I278" s="77">
        <f>5068.256+543.986</f>
        <v>5612.242</v>
      </c>
      <c r="J278" s="77">
        <f t="shared" si="4"/>
        <v>-11.324030574590338</v>
      </c>
      <c r="K278" s="84" t="s">
        <v>491</v>
      </c>
      <c r="L278" s="77">
        <v>15.256</v>
      </c>
      <c r="M278" s="35" t="s">
        <v>5</v>
      </c>
    </row>
    <row r="279" spans="1:13" s="40" customFormat="1" ht="49.5" customHeight="1">
      <c r="A279" s="81">
        <v>276</v>
      </c>
      <c r="B279" s="38">
        <v>305</v>
      </c>
      <c r="C279" s="106" t="s">
        <v>496</v>
      </c>
      <c r="D279" s="85" t="s">
        <v>364</v>
      </c>
      <c r="E279" s="85" t="s">
        <v>454</v>
      </c>
      <c r="F279" s="28" t="s">
        <v>4</v>
      </c>
      <c r="G279" s="85" t="s">
        <v>152</v>
      </c>
      <c r="H279" s="77">
        <v>4958.162</v>
      </c>
      <c r="I279" s="77">
        <v>4354.991</v>
      </c>
      <c r="J279" s="77">
        <f t="shared" si="4"/>
        <v>13.850108989892295</v>
      </c>
      <c r="K279" s="77">
        <v>363.16</v>
      </c>
      <c r="L279" s="77">
        <v>92.896</v>
      </c>
      <c r="M279" s="78" t="s">
        <v>6</v>
      </c>
    </row>
    <row r="280" spans="1:13" s="40" customFormat="1" ht="49.5" customHeight="1">
      <c r="A280" s="74">
        <v>277</v>
      </c>
      <c r="B280" s="38">
        <v>297</v>
      </c>
      <c r="C280" s="106" t="s">
        <v>496</v>
      </c>
      <c r="D280" s="85" t="s">
        <v>377</v>
      </c>
      <c r="E280" s="85" t="s">
        <v>454</v>
      </c>
      <c r="F280" s="28" t="s">
        <v>11</v>
      </c>
      <c r="G280" s="85" t="s">
        <v>417</v>
      </c>
      <c r="H280" s="77">
        <v>4949.388</v>
      </c>
      <c r="I280" s="77">
        <v>4487.62</v>
      </c>
      <c r="J280" s="77">
        <f t="shared" si="4"/>
        <v>10.289819548000946</v>
      </c>
      <c r="K280" s="77">
        <v>463.376</v>
      </c>
      <c r="L280" s="77">
        <v>54.299</v>
      </c>
      <c r="M280" s="78" t="s">
        <v>6</v>
      </c>
    </row>
    <row r="281" spans="1:13" s="40" customFormat="1" ht="49.5" customHeight="1">
      <c r="A281" s="81">
        <v>278</v>
      </c>
      <c r="B281" s="38">
        <v>388</v>
      </c>
      <c r="C281" s="106" t="s">
        <v>496</v>
      </c>
      <c r="D281" s="85" t="s">
        <v>407</v>
      </c>
      <c r="E281" s="85" t="s">
        <v>454</v>
      </c>
      <c r="F281" s="28" t="s">
        <v>10</v>
      </c>
      <c r="G281" s="85" t="s">
        <v>417</v>
      </c>
      <c r="H281" s="77">
        <v>4889.02</v>
      </c>
      <c r="I281" s="77">
        <v>3136.596</v>
      </c>
      <c r="J281" s="77">
        <f t="shared" si="4"/>
        <v>55.870249149077544</v>
      </c>
      <c r="K281" s="77">
        <v>950.816</v>
      </c>
      <c r="L281" s="77">
        <v>640.531</v>
      </c>
      <c r="M281" s="78" t="s">
        <v>6</v>
      </c>
    </row>
    <row r="282" spans="1:13" s="40" customFormat="1" ht="49.5" customHeight="1">
      <c r="A282" s="74">
        <v>279</v>
      </c>
      <c r="B282" s="81">
        <v>276</v>
      </c>
      <c r="C282" s="106" t="s">
        <v>496</v>
      </c>
      <c r="D282" s="85" t="s">
        <v>316</v>
      </c>
      <c r="E282" s="47" t="s">
        <v>454</v>
      </c>
      <c r="F282" s="37" t="s">
        <v>4</v>
      </c>
      <c r="G282" s="85" t="s">
        <v>317</v>
      </c>
      <c r="H282" s="77">
        <v>4868.421</v>
      </c>
      <c r="I282" s="77">
        <v>5053.094</v>
      </c>
      <c r="J282" s="77">
        <f t="shared" si="4"/>
        <v>-3.654651981538437</v>
      </c>
      <c r="K282" s="77">
        <v>90.126</v>
      </c>
      <c r="L282" s="77">
        <v>208.891</v>
      </c>
      <c r="M282" s="41" t="s">
        <v>6</v>
      </c>
    </row>
    <row r="283" spans="1:13" s="40" customFormat="1" ht="49.5" customHeight="1">
      <c r="A283" s="81">
        <v>280</v>
      </c>
      <c r="B283" s="38">
        <v>284</v>
      </c>
      <c r="C283" s="106" t="s">
        <v>496</v>
      </c>
      <c r="D283" s="85" t="s">
        <v>337</v>
      </c>
      <c r="E283" s="85" t="s">
        <v>454</v>
      </c>
      <c r="F283" s="37" t="s">
        <v>11</v>
      </c>
      <c r="G283" s="85" t="s">
        <v>128</v>
      </c>
      <c r="H283" s="77">
        <v>4867.642</v>
      </c>
      <c r="I283" s="77">
        <v>4800.304</v>
      </c>
      <c r="J283" s="77">
        <f t="shared" si="4"/>
        <v>1.402786156876723</v>
      </c>
      <c r="K283" s="77">
        <v>954.581</v>
      </c>
      <c r="L283" s="77">
        <v>126.458</v>
      </c>
      <c r="M283" s="41" t="s">
        <v>6</v>
      </c>
    </row>
    <row r="284" spans="1:13" s="40" customFormat="1" ht="49.5" customHeight="1">
      <c r="A284" s="74">
        <v>281</v>
      </c>
      <c r="B284" s="38">
        <v>246</v>
      </c>
      <c r="C284" s="106" t="s">
        <v>496</v>
      </c>
      <c r="D284" s="85" t="s">
        <v>290</v>
      </c>
      <c r="E284" s="85" t="s">
        <v>291</v>
      </c>
      <c r="F284" s="37" t="s">
        <v>10</v>
      </c>
      <c r="G284" s="85" t="s">
        <v>138</v>
      </c>
      <c r="H284" s="77">
        <v>4859.962</v>
      </c>
      <c r="I284" s="77">
        <v>5707.705</v>
      </c>
      <c r="J284" s="77">
        <f t="shared" si="4"/>
        <v>-14.852607133690332</v>
      </c>
      <c r="K284" s="77">
        <v>365.469</v>
      </c>
      <c r="L284" s="77">
        <v>5.049</v>
      </c>
      <c r="M284" s="41" t="s">
        <v>6</v>
      </c>
    </row>
    <row r="285" spans="1:13" s="40" customFormat="1" ht="49.5" customHeight="1">
      <c r="A285" s="81">
        <v>282</v>
      </c>
      <c r="B285" s="38">
        <v>302</v>
      </c>
      <c r="C285" s="106" t="s">
        <v>496</v>
      </c>
      <c r="D285" s="85" t="s">
        <v>76</v>
      </c>
      <c r="E285" s="48" t="s">
        <v>454</v>
      </c>
      <c r="F285" s="32" t="s">
        <v>10</v>
      </c>
      <c r="G285" s="85" t="s">
        <v>85</v>
      </c>
      <c r="H285" s="77">
        <v>4857.15</v>
      </c>
      <c r="I285" s="77">
        <v>4460.24</v>
      </c>
      <c r="J285" s="77">
        <f t="shared" si="4"/>
        <v>8.898848492457812</v>
      </c>
      <c r="K285" s="77">
        <v>970.622</v>
      </c>
      <c r="L285" s="77">
        <v>39.01</v>
      </c>
      <c r="M285" s="75" t="s">
        <v>6</v>
      </c>
    </row>
    <row r="286" spans="1:13" s="40" customFormat="1" ht="49.5" customHeight="1">
      <c r="A286" s="74">
        <v>283</v>
      </c>
      <c r="B286" s="38">
        <v>390</v>
      </c>
      <c r="C286" s="106" t="s">
        <v>496</v>
      </c>
      <c r="D286" s="85" t="s">
        <v>390</v>
      </c>
      <c r="E286" s="48" t="s">
        <v>454</v>
      </c>
      <c r="F286" s="28" t="s">
        <v>11</v>
      </c>
      <c r="G286" s="85" t="s">
        <v>181</v>
      </c>
      <c r="H286" s="77">
        <v>4836.079</v>
      </c>
      <c r="I286" s="77">
        <v>3119.023</v>
      </c>
      <c r="J286" s="77">
        <f t="shared" si="4"/>
        <v>55.05108490703658</v>
      </c>
      <c r="K286" s="77">
        <v>586.036</v>
      </c>
      <c r="L286" s="77">
        <v>273.44</v>
      </c>
      <c r="M286" s="78" t="s">
        <v>6</v>
      </c>
    </row>
    <row r="287" spans="1:13" s="40" customFormat="1" ht="49.5" customHeight="1">
      <c r="A287" s="81">
        <v>284</v>
      </c>
      <c r="B287" s="81">
        <v>279</v>
      </c>
      <c r="C287" s="106" t="s">
        <v>496</v>
      </c>
      <c r="D287" s="85" t="s">
        <v>334</v>
      </c>
      <c r="E287" s="48" t="s">
        <v>102</v>
      </c>
      <c r="F287" s="37" t="s">
        <v>9</v>
      </c>
      <c r="G287" s="85" t="s">
        <v>169</v>
      </c>
      <c r="H287" s="77">
        <v>4743.314</v>
      </c>
      <c r="I287" s="77">
        <v>4923.951</v>
      </c>
      <c r="J287" s="77">
        <f t="shared" si="4"/>
        <v>-3.668537725091081</v>
      </c>
      <c r="K287" s="77">
        <v>339.852</v>
      </c>
      <c r="L287" s="77">
        <v>-185.562</v>
      </c>
      <c r="M287" s="41" t="s">
        <v>6</v>
      </c>
    </row>
    <row r="288" spans="1:13" s="40" customFormat="1" ht="49.5" customHeight="1">
      <c r="A288" s="74">
        <v>285</v>
      </c>
      <c r="B288" s="38">
        <v>233</v>
      </c>
      <c r="C288" s="106" t="s">
        <v>496</v>
      </c>
      <c r="D288" s="85" t="s">
        <v>296</v>
      </c>
      <c r="E288" s="47" t="s">
        <v>434</v>
      </c>
      <c r="F288" s="35" t="s">
        <v>10</v>
      </c>
      <c r="G288" s="85" t="s">
        <v>128</v>
      </c>
      <c r="H288" s="77">
        <v>4737.467</v>
      </c>
      <c r="I288" s="77">
        <v>6138.975</v>
      </c>
      <c r="J288" s="77">
        <f t="shared" si="4"/>
        <v>-22.82967433488491</v>
      </c>
      <c r="K288" s="77">
        <v>1108.87</v>
      </c>
      <c r="L288" s="77">
        <v>138.422</v>
      </c>
      <c r="M288" s="34" t="s">
        <v>6</v>
      </c>
    </row>
    <row r="289" spans="1:13" s="31" customFormat="1" ht="49.5" customHeight="1">
      <c r="A289" s="81">
        <v>286</v>
      </c>
      <c r="B289" s="38">
        <v>273</v>
      </c>
      <c r="C289" s="106" t="s">
        <v>496</v>
      </c>
      <c r="D289" s="85" t="s">
        <v>293</v>
      </c>
      <c r="E289" s="48" t="s">
        <v>72</v>
      </c>
      <c r="F289" s="37" t="s">
        <v>8</v>
      </c>
      <c r="G289" s="85" t="s">
        <v>417</v>
      </c>
      <c r="H289" s="77">
        <v>4734.423</v>
      </c>
      <c r="I289" s="77">
        <v>5102.539</v>
      </c>
      <c r="J289" s="77">
        <f t="shared" si="4"/>
        <v>-7.214369160137723</v>
      </c>
      <c r="K289" s="77">
        <v>1121.879</v>
      </c>
      <c r="L289" s="77">
        <v>-417.003</v>
      </c>
      <c r="M289" s="41" t="s">
        <v>6</v>
      </c>
    </row>
    <row r="290" spans="1:13" s="31" customFormat="1" ht="49.5" customHeight="1">
      <c r="A290" s="74">
        <v>287</v>
      </c>
      <c r="B290" s="38" t="s">
        <v>496</v>
      </c>
      <c r="C290" s="106" t="s">
        <v>496</v>
      </c>
      <c r="D290" s="85" t="s">
        <v>501</v>
      </c>
      <c r="E290" s="95" t="s">
        <v>454</v>
      </c>
      <c r="F290" s="28" t="s">
        <v>4</v>
      </c>
      <c r="G290" s="85" t="s">
        <v>152</v>
      </c>
      <c r="H290" s="59">
        <v>4689.098</v>
      </c>
      <c r="I290" s="59">
        <v>566.651</v>
      </c>
      <c r="J290" s="68">
        <f t="shared" si="4"/>
        <v>727.5107605916164</v>
      </c>
      <c r="K290" s="59">
        <v>2550.131</v>
      </c>
      <c r="L290" s="59">
        <v>7.522</v>
      </c>
      <c r="M290" s="88" t="s">
        <v>6</v>
      </c>
    </row>
    <row r="291" spans="1:13" s="31" customFormat="1" ht="49.5" customHeight="1">
      <c r="A291" s="81">
        <v>288</v>
      </c>
      <c r="B291" s="38">
        <v>359</v>
      </c>
      <c r="C291" s="106" t="s">
        <v>496</v>
      </c>
      <c r="D291" s="88" t="s">
        <v>425</v>
      </c>
      <c r="E291" s="48" t="s">
        <v>372</v>
      </c>
      <c r="F291" s="37" t="s">
        <v>10</v>
      </c>
      <c r="G291" s="85" t="s">
        <v>417</v>
      </c>
      <c r="H291" s="77">
        <v>4682.927</v>
      </c>
      <c r="I291" s="77">
        <v>3494.061</v>
      </c>
      <c r="J291" s="77">
        <f t="shared" si="4"/>
        <v>34.02533613465819</v>
      </c>
      <c r="K291" s="77">
        <v>610.796</v>
      </c>
      <c r="L291" s="77">
        <v>-408.074</v>
      </c>
      <c r="M291" s="41" t="s">
        <v>6</v>
      </c>
    </row>
    <row r="292" spans="1:13" s="31" customFormat="1" ht="49.5" customHeight="1">
      <c r="A292" s="74">
        <v>289</v>
      </c>
      <c r="B292" s="38">
        <v>238</v>
      </c>
      <c r="C292" s="106" t="s">
        <v>496</v>
      </c>
      <c r="D292" s="85" t="s">
        <v>318</v>
      </c>
      <c r="E292" s="85" t="s">
        <v>454</v>
      </c>
      <c r="F292" s="37" t="s">
        <v>4</v>
      </c>
      <c r="G292" s="85" t="s">
        <v>169</v>
      </c>
      <c r="H292" s="77">
        <v>4676.693</v>
      </c>
      <c r="I292" s="77">
        <v>5971.864</v>
      </c>
      <c r="J292" s="77">
        <f t="shared" si="4"/>
        <v>-21.68788505565431</v>
      </c>
      <c r="K292" s="77">
        <v>-540.313</v>
      </c>
      <c r="L292" s="77">
        <v>-599.661</v>
      </c>
      <c r="M292" s="41" t="s">
        <v>6</v>
      </c>
    </row>
    <row r="293" spans="1:13" s="31" customFormat="1" ht="49.5" customHeight="1">
      <c r="A293" s="81">
        <v>290</v>
      </c>
      <c r="B293" s="74">
        <v>319</v>
      </c>
      <c r="C293" s="106" t="s">
        <v>496</v>
      </c>
      <c r="D293" s="37" t="s">
        <v>437</v>
      </c>
      <c r="E293" s="47" t="s">
        <v>366</v>
      </c>
      <c r="F293" s="37" t="s">
        <v>4</v>
      </c>
      <c r="G293" s="88" t="s">
        <v>152</v>
      </c>
      <c r="H293" s="77">
        <v>4674.397</v>
      </c>
      <c r="I293" s="77">
        <v>4091.765</v>
      </c>
      <c r="J293" s="77">
        <f t="shared" si="4"/>
        <v>14.239136411792952</v>
      </c>
      <c r="K293" s="77">
        <v>203.489</v>
      </c>
      <c r="L293" s="77">
        <v>-47.211</v>
      </c>
      <c r="M293" s="41" t="s">
        <v>6</v>
      </c>
    </row>
    <row r="294" spans="1:13" s="31" customFormat="1" ht="49.5" customHeight="1">
      <c r="A294" s="74">
        <v>291</v>
      </c>
      <c r="B294" s="74">
        <v>348</v>
      </c>
      <c r="C294" s="106" t="s">
        <v>496</v>
      </c>
      <c r="D294" s="85" t="s">
        <v>502</v>
      </c>
      <c r="E294" s="85" t="s">
        <v>454</v>
      </c>
      <c r="F294" s="37" t="s">
        <v>11</v>
      </c>
      <c r="G294" s="85" t="s">
        <v>417</v>
      </c>
      <c r="H294" s="77">
        <v>4654.121</v>
      </c>
      <c r="I294" s="77">
        <v>3642.875</v>
      </c>
      <c r="J294" s="77">
        <f t="shared" si="4"/>
        <v>27.75955804138215</v>
      </c>
      <c r="K294" s="84" t="s">
        <v>491</v>
      </c>
      <c r="L294" s="77">
        <v>13.273</v>
      </c>
      <c r="M294" s="41" t="s">
        <v>6</v>
      </c>
    </row>
    <row r="295" spans="1:13" s="31" customFormat="1" ht="49.5" customHeight="1">
      <c r="A295" s="81">
        <v>292</v>
      </c>
      <c r="B295" s="74">
        <v>321</v>
      </c>
      <c r="C295" s="106" t="s">
        <v>496</v>
      </c>
      <c r="D295" s="43" t="s">
        <v>568</v>
      </c>
      <c r="E295" s="85" t="s">
        <v>455</v>
      </c>
      <c r="F295" s="43" t="s">
        <v>8</v>
      </c>
      <c r="G295" s="86" t="s">
        <v>100</v>
      </c>
      <c r="H295" s="77">
        <v>4626.278</v>
      </c>
      <c r="I295" s="77">
        <v>4076.062</v>
      </c>
      <c r="J295" s="77">
        <f t="shared" si="4"/>
        <v>13.498715181466835</v>
      </c>
      <c r="K295" s="77">
        <v>839.259</v>
      </c>
      <c r="L295" s="77">
        <v>150.886</v>
      </c>
      <c r="M295" s="53" t="s">
        <v>6</v>
      </c>
    </row>
    <row r="296" spans="1:13" s="31" customFormat="1" ht="49.5" customHeight="1">
      <c r="A296" s="74">
        <v>293</v>
      </c>
      <c r="B296" s="74">
        <v>324</v>
      </c>
      <c r="C296" s="106" t="s">
        <v>496</v>
      </c>
      <c r="D296" s="85" t="s">
        <v>409</v>
      </c>
      <c r="E296" s="85" t="s">
        <v>454</v>
      </c>
      <c r="F296" s="37" t="s">
        <v>4</v>
      </c>
      <c r="G296" s="85" t="s">
        <v>152</v>
      </c>
      <c r="H296" s="77">
        <v>4563.278</v>
      </c>
      <c r="I296" s="77">
        <v>4030.519</v>
      </c>
      <c r="J296" s="77">
        <f t="shared" si="4"/>
        <v>13.218124018271604</v>
      </c>
      <c r="K296" s="77">
        <v>947.192</v>
      </c>
      <c r="L296" s="77">
        <v>576.837</v>
      </c>
      <c r="M296" s="41" t="s">
        <v>6</v>
      </c>
    </row>
    <row r="297" spans="1:13" s="31" customFormat="1" ht="49.5" customHeight="1">
      <c r="A297" s="81">
        <v>294</v>
      </c>
      <c r="B297" s="74">
        <v>253</v>
      </c>
      <c r="C297" s="106" t="s">
        <v>496</v>
      </c>
      <c r="D297" s="85" t="s">
        <v>298</v>
      </c>
      <c r="E297" s="85" t="s">
        <v>454</v>
      </c>
      <c r="F297" s="37" t="s">
        <v>94</v>
      </c>
      <c r="G297" s="85" t="s">
        <v>85</v>
      </c>
      <c r="H297" s="77">
        <v>4538.535</v>
      </c>
      <c r="I297" s="77">
        <v>5561.867</v>
      </c>
      <c r="J297" s="77">
        <f t="shared" si="4"/>
        <v>-18.399073548504497</v>
      </c>
      <c r="K297" s="77">
        <v>450.746</v>
      </c>
      <c r="L297" s="77">
        <v>0.108</v>
      </c>
      <c r="M297" s="41" t="s">
        <v>6</v>
      </c>
    </row>
    <row r="298" spans="1:13" s="31" customFormat="1" ht="49.5" customHeight="1">
      <c r="A298" s="74">
        <v>295</v>
      </c>
      <c r="B298" s="74">
        <v>317</v>
      </c>
      <c r="C298" s="106" t="s">
        <v>496</v>
      </c>
      <c r="D298" s="88" t="s">
        <v>393</v>
      </c>
      <c r="E298" s="48" t="s">
        <v>454</v>
      </c>
      <c r="F298" s="37" t="s">
        <v>11</v>
      </c>
      <c r="G298" s="85" t="s">
        <v>128</v>
      </c>
      <c r="H298" s="77">
        <v>4534.135</v>
      </c>
      <c r="I298" s="77">
        <v>4105.671</v>
      </c>
      <c r="J298" s="77">
        <f t="shared" si="4"/>
        <v>10.435906822538875</v>
      </c>
      <c r="K298" s="77">
        <v>238.88</v>
      </c>
      <c r="L298" s="77">
        <v>615.291</v>
      </c>
      <c r="M298" s="41" t="s">
        <v>6</v>
      </c>
    </row>
    <row r="299" spans="1:13" s="31" customFormat="1" ht="49.5" customHeight="1">
      <c r="A299" s="81">
        <v>296</v>
      </c>
      <c r="B299" s="74">
        <v>389</v>
      </c>
      <c r="C299" s="106" t="s">
        <v>496</v>
      </c>
      <c r="D299" s="85" t="s">
        <v>375</v>
      </c>
      <c r="E299" s="48" t="s">
        <v>454</v>
      </c>
      <c r="F299" s="28" t="s">
        <v>4</v>
      </c>
      <c r="G299" s="85" t="s">
        <v>353</v>
      </c>
      <c r="H299" s="77">
        <v>4530.553</v>
      </c>
      <c r="I299" s="77">
        <v>3129.089</v>
      </c>
      <c r="J299" s="77">
        <f t="shared" si="4"/>
        <v>44.788243479172365</v>
      </c>
      <c r="K299" s="77">
        <v>845.898</v>
      </c>
      <c r="L299" s="77">
        <v>151.165</v>
      </c>
      <c r="M299" s="78" t="s">
        <v>6</v>
      </c>
    </row>
    <row r="300" spans="1:13" s="31" customFormat="1" ht="49.5" customHeight="1">
      <c r="A300" s="74">
        <v>297</v>
      </c>
      <c r="B300" s="74">
        <v>167</v>
      </c>
      <c r="C300" s="106" t="s">
        <v>496</v>
      </c>
      <c r="D300" s="83" t="s">
        <v>48</v>
      </c>
      <c r="E300" s="48" t="s">
        <v>17</v>
      </c>
      <c r="F300" s="37" t="s">
        <v>10</v>
      </c>
      <c r="G300" s="85" t="s">
        <v>128</v>
      </c>
      <c r="H300" s="77">
        <v>4482.904</v>
      </c>
      <c r="I300" s="77">
        <v>10457.223</v>
      </c>
      <c r="J300" s="77">
        <f t="shared" si="4"/>
        <v>-57.13102799854225</v>
      </c>
      <c r="K300" s="77">
        <v>433.324</v>
      </c>
      <c r="L300" s="77">
        <v>-1914.112</v>
      </c>
      <c r="M300" s="41" t="s">
        <v>6</v>
      </c>
    </row>
    <row r="301" spans="1:13" s="31" customFormat="1" ht="49.5" customHeight="1">
      <c r="A301" s="81">
        <v>298</v>
      </c>
      <c r="B301" s="74">
        <v>329</v>
      </c>
      <c r="C301" s="106" t="s">
        <v>496</v>
      </c>
      <c r="D301" s="85" t="s">
        <v>396</v>
      </c>
      <c r="E301" s="48" t="s">
        <v>79</v>
      </c>
      <c r="F301" s="37" t="s">
        <v>10</v>
      </c>
      <c r="G301" s="85" t="s">
        <v>100</v>
      </c>
      <c r="H301" s="77">
        <v>4448.52</v>
      </c>
      <c r="I301" s="77">
        <v>3962.919</v>
      </c>
      <c r="J301" s="77">
        <f t="shared" si="4"/>
        <v>12.253619112578384</v>
      </c>
      <c r="K301" s="77">
        <v>1037.592</v>
      </c>
      <c r="L301" s="77">
        <v>70.111</v>
      </c>
      <c r="M301" s="41" t="s">
        <v>6</v>
      </c>
    </row>
    <row r="302" spans="1:13" s="31" customFormat="1" ht="49.5" customHeight="1">
      <c r="A302" s="74">
        <v>299</v>
      </c>
      <c r="B302" s="38">
        <v>294</v>
      </c>
      <c r="C302" s="106" t="s">
        <v>496</v>
      </c>
      <c r="D302" s="85" t="s">
        <v>360</v>
      </c>
      <c r="E302" s="48" t="s">
        <v>159</v>
      </c>
      <c r="F302" s="28" t="s">
        <v>10</v>
      </c>
      <c r="G302" s="85" t="s">
        <v>417</v>
      </c>
      <c r="H302" s="77">
        <v>4434.842</v>
      </c>
      <c r="I302" s="77">
        <v>4522.944</v>
      </c>
      <c r="J302" s="77">
        <f t="shared" si="4"/>
        <v>-1.947890577464606</v>
      </c>
      <c r="K302" s="77">
        <v>103.291</v>
      </c>
      <c r="L302" s="77">
        <v>-78.403</v>
      </c>
      <c r="M302" s="78" t="s">
        <v>6</v>
      </c>
    </row>
    <row r="303" spans="1:13" s="31" customFormat="1" ht="49.5" customHeight="1">
      <c r="A303" s="81">
        <v>300</v>
      </c>
      <c r="B303" s="74">
        <v>349</v>
      </c>
      <c r="C303" s="106" t="s">
        <v>496</v>
      </c>
      <c r="D303" s="88" t="s">
        <v>362</v>
      </c>
      <c r="E303" s="48" t="s">
        <v>320</v>
      </c>
      <c r="F303" s="37" t="s">
        <v>10</v>
      </c>
      <c r="G303" s="85" t="s">
        <v>169</v>
      </c>
      <c r="H303" s="77">
        <v>4431.578</v>
      </c>
      <c r="I303" s="77">
        <v>3612.695</v>
      </c>
      <c r="J303" s="77">
        <f t="shared" si="4"/>
        <v>22.666817984911546</v>
      </c>
      <c r="K303" s="77">
        <v>569.105</v>
      </c>
      <c r="L303" s="77">
        <v>166.68</v>
      </c>
      <c r="M303" s="41" t="s">
        <v>6</v>
      </c>
    </row>
    <row r="304" spans="1:13" s="31" customFormat="1" ht="49.5" customHeight="1">
      <c r="A304" s="74">
        <v>301</v>
      </c>
      <c r="B304" s="74">
        <v>288</v>
      </c>
      <c r="C304" s="106" t="s">
        <v>496</v>
      </c>
      <c r="D304" s="85" t="s">
        <v>344</v>
      </c>
      <c r="E304" s="48" t="s">
        <v>345</v>
      </c>
      <c r="F304" s="37" t="s">
        <v>10</v>
      </c>
      <c r="G304" s="85" t="s">
        <v>103</v>
      </c>
      <c r="H304" s="77">
        <v>4425.131</v>
      </c>
      <c r="I304" s="77">
        <v>4692.373</v>
      </c>
      <c r="J304" s="77">
        <f t="shared" si="4"/>
        <v>-5.695242044909888</v>
      </c>
      <c r="K304" s="77">
        <v>2062.515</v>
      </c>
      <c r="L304" s="77">
        <v>719.456</v>
      </c>
      <c r="M304" s="41" t="s">
        <v>6</v>
      </c>
    </row>
    <row r="305" spans="1:13" s="31" customFormat="1" ht="49.5" customHeight="1">
      <c r="A305" s="81">
        <v>302</v>
      </c>
      <c r="B305" s="74">
        <v>351</v>
      </c>
      <c r="C305" s="106" t="s">
        <v>496</v>
      </c>
      <c r="D305" s="37" t="s">
        <v>439</v>
      </c>
      <c r="E305" s="85" t="s">
        <v>488</v>
      </c>
      <c r="F305" s="37" t="s">
        <v>94</v>
      </c>
      <c r="G305" s="85" t="s">
        <v>181</v>
      </c>
      <c r="H305" s="77">
        <v>4411.911</v>
      </c>
      <c r="I305" s="77">
        <v>3585.541</v>
      </c>
      <c r="J305" s="77">
        <f t="shared" si="4"/>
        <v>23.047289098074742</v>
      </c>
      <c r="K305" s="77">
        <v>956.311</v>
      </c>
      <c r="L305" s="77">
        <v>495.985</v>
      </c>
      <c r="M305" s="41" t="s">
        <v>6</v>
      </c>
    </row>
    <row r="306" spans="1:13" s="31" customFormat="1" ht="49.5" customHeight="1">
      <c r="A306" s="74">
        <v>303</v>
      </c>
      <c r="B306" s="74">
        <v>347</v>
      </c>
      <c r="C306" s="106" t="s">
        <v>496</v>
      </c>
      <c r="D306" s="85" t="s">
        <v>392</v>
      </c>
      <c r="E306" s="85" t="s">
        <v>13</v>
      </c>
      <c r="F306" s="37" t="s">
        <v>8</v>
      </c>
      <c r="G306" s="85" t="s">
        <v>128</v>
      </c>
      <c r="H306" s="77">
        <v>4396.966</v>
      </c>
      <c r="I306" s="77">
        <v>3655.736</v>
      </c>
      <c r="J306" s="77">
        <f t="shared" si="4"/>
        <v>20.275807662260092</v>
      </c>
      <c r="K306" s="77">
        <v>1388.475</v>
      </c>
      <c r="L306" s="77">
        <v>461.455</v>
      </c>
      <c r="M306" s="41" t="s">
        <v>6</v>
      </c>
    </row>
    <row r="307" spans="1:13" s="31" customFormat="1" ht="49.5" customHeight="1">
      <c r="A307" s="81">
        <v>304</v>
      </c>
      <c r="B307" s="74">
        <v>303</v>
      </c>
      <c r="C307" s="106" t="s">
        <v>496</v>
      </c>
      <c r="D307" s="85" t="s">
        <v>369</v>
      </c>
      <c r="E307" s="85" t="s">
        <v>454</v>
      </c>
      <c r="F307" s="28" t="s">
        <v>4</v>
      </c>
      <c r="G307" s="85" t="s">
        <v>85</v>
      </c>
      <c r="H307" s="77">
        <v>4367.335</v>
      </c>
      <c r="I307" s="77">
        <v>4403.758</v>
      </c>
      <c r="J307" s="77">
        <f t="shared" si="4"/>
        <v>-0.8270890453108359</v>
      </c>
      <c r="K307" s="77">
        <v>226.748</v>
      </c>
      <c r="L307" s="77">
        <v>55.619</v>
      </c>
      <c r="M307" s="78" t="s">
        <v>6</v>
      </c>
    </row>
    <row r="308" spans="1:13" s="31" customFormat="1" ht="49.5" customHeight="1">
      <c r="A308" s="74">
        <v>305</v>
      </c>
      <c r="B308" s="74">
        <v>301</v>
      </c>
      <c r="C308" s="106" t="s">
        <v>496</v>
      </c>
      <c r="D308" s="88" t="s">
        <v>355</v>
      </c>
      <c r="E308" s="85" t="s">
        <v>454</v>
      </c>
      <c r="F308" s="28" t="s">
        <v>32</v>
      </c>
      <c r="G308" s="85" t="s">
        <v>128</v>
      </c>
      <c r="H308" s="77">
        <v>4323.06</v>
      </c>
      <c r="I308" s="77">
        <v>4466.489</v>
      </c>
      <c r="J308" s="77">
        <f t="shared" si="4"/>
        <v>-3.2112247449842424</v>
      </c>
      <c r="K308" s="77">
        <v>430.612</v>
      </c>
      <c r="L308" s="77">
        <v>108.256</v>
      </c>
      <c r="M308" s="78" t="s">
        <v>6</v>
      </c>
    </row>
    <row r="309" spans="1:13" s="31" customFormat="1" ht="49.5" customHeight="1">
      <c r="A309" s="81">
        <v>306</v>
      </c>
      <c r="B309" s="74">
        <v>350</v>
      </c>
      <c r="C309" s="106" t="s">
        <v>496</v>
      </c>
      <c r="D309" s="88" t="s">
        <v>404</v>
      </c>
      <c r="E309" s="47" t="s">
        <v>454</v>
      </c>
      <c r="F309" s="37" t="s">
        <v>11</v>
      </c>
      <c r="G309" s="85" t="s">
        <v>181</v>
      </c>
      <c r="H309" s="77">
        <v>4307.659</v>
      </c>
      <c r="I309" s="77">
        <v>3612.208</v>
      </c>
      <c r="J309" s="77">
        <f t="shared" si="4"/>
        <v>19.252794966402796</v>
      </c>
      <c r="K309" s="77">
        <v>1995.049</v>
      </c>
      <c r="L309" s="77">
        <v>751.407</v>
      </c>
      <c r="M309" s="41" t="s">
        <v>6</v>
      </c>
    </row>
    <row r="310" spans="1:13" s="31" customFormat="1" ht="49.5" customHeight="1">
      <c r="A310" s="74">
        <v>307</v>
      </c>
      <c r="B310" s="74">
        <v>352</v>
      </c>
      <c r="C310" s="106" t="s">
        <v>496</v>
      </c>
      <c r="D310" s="37" t="s">
        <v>440</v>
      </c>
      <c r="E310" s="48" t="s">
        <v>454</v>
      </c>
      <c r="F310" s="37" t="s">
        <v>4</v>
      </c>
      <c r="G310" s="85" t="s">
        <v>181</v>
      </c>
      <c r="H310" s="77">
        <v>4256.422</v>
      </c>
      <c r="I310" s="77">
        <v>3571.277</v>
      </c>
      <c r="J310" s="77">
        <f t="shared" si="4"/>
        <v>19.1848742060613</v>
      </c>
      <c r="K310" s="77">
        <v>1324.412</v>
      </c>
      <c r="L310" s="77">
        <v>92.806</v>
      </c>
      <c r="M310" s="41" t="s">
        <v>6</v>
      </c>
    </row>
    <row r="311" spans="1:13" s="40" customFormat="1" ht="49.5" customHeight="1">
      <c r="A311" s="81">
        <v>308</v>
      </c>
      <c r="B311" s="74">
        <v>382</v>
      </c>
      <c r="C311" s="106" t="s">
        <v>496</v>
      </c>
      <c r="D311" s="83" t="s">
        <v>446</v>
      </c>
      <c r="E311" s="85" t="s">
        <v>141</v>
      </c>
      <c r="F311" s="28" t="s">
        <v>10</v>
      </c>
      <c r="G311" s="85" t="s">
        <v>418</v>
      </c>
      <c r="H311" s="77">
        <v>4255.805</v>
      </c>
      <c r="I311" s="77">
        <v>3208.636</v>
      </c>
      <c r="J311" s="77">
        <f t="shared" si="4"/>
        <v>32.63595496653409</v>
      </c>
      <c r="K311" s="77">
        <v>1458.557</v>
      </c>
      <c r="L311" s="77">
        <v>702.901</v>
      </c>
      <c r="M311" s="78" t="s">
        <v>6</v>
      </c>
    </row>
    <row r="312" spans="1:13" s="40" customFormat="1" ht="49.5" customHeight="1">
      <c r="A312" s="74">
        <v>309</v>
      </c>
      <c r="B312" s="74">
        <v>344</v>
      </c>
      <c r="C312" s="106" t="s">
        <v>496</v>
      </c>
      <c r="D312" s="85" t="s">
        <v>399</v>
      </c>
      <c r="E312" s="85" t="s">
        <v>400</v>
      </c>
      <c r="F312" s="37" t="s">
        <v>4</v>
      </c>
      <c r="G312" s="85" t="s">
        <v>90</v>
      </c>
      <c r="H312" s="77">
        <v>4219.351</v>
      </c>
      <c r="I312" s="77">
        <v>3683.971</v>
      </c>
      <c r="J312" s="77">
        <f t="shared" si="4"/>
        <v>14.532687689452484</v>
      </c>
      <c r="K312" s="77">
        <v>1296.703</v>
      </c>
      <c r="L312" s="77">
        <v>75.317</v>
      </c>
      <c r="M312" s="41" t="s">
        <v>6</v>
      </c>
    </row>
    <row r="313" spans="1:13" s="40" customFormat="1" ht="49.5" customHeight="1">
      <c r="A313" s="81">
        <v>310</v>
      </c>
      <c r="B313" s="74">
        <v>363</v>
      </c>
      <c r="C313" s="106" t="s">
        <v>496</v>
      </c>
      <c r="D313" s="88" t="s">
        <v>402</v>
      </c>
      <c r="E313" s="48" t="s">
        <v>454</v>
      </c>
      <c r="F313" s="37" t="s">
        <v>10</v>
      </c>
      <c r="G313" s="85" t="s">
        <v>85</v>
      </c>
      <c r="H313" s="77">
        <v>4194.935</v>
      </c>
      <c r="I313" s="77">
        <v>3434.185</v>
      </c>
      <c r="J313" s="77">
        <f t="shared" si="4"/>
        <v>22.152271936427436</v>
      </c>
      <c r="K313" s="77">
        <v>651.509</v>
      </c>
      <c r="L313" s="77">
        <v>142.675</v>
      </c>
      <c r="M313" s="41" t="s">
        <v>6</v>
      </c>
    </row>
    <row r="314" spans="1:13" s="40" customFormat="1" ht="49.5" customHeight="1">
      <c r="A314" s="74">
        <v>311</v>
      </c>
      <c r="B314" s="74">
        <v>380</v>
      </c>
      <c r="C314" s="106" t="s">
        <v>496</v>
      </c>
      <c r="D314" s="85" t="s">
        <v>84</v>
      </c>
      <c r="E314" s="27" t="s">
        <v>454</v>
      </c>
      <c r="F314" s="35" t="s">
        <v>94</v>
      </c>
      <c r="G314" s="85" t="s">
        <v>128</v>
      </c>
      <c r="H314" s="77">
        <v>4178.25</v>
      </c>
      <c r="I314" s="77">
        <v>3240.817</v>
      </c>
      <c r="J314" s="77">
        <f t="shared" si="4"/>
        <v>28.925823334054336</v>
      </c>
      <c r="K314" s="77">
        <v>273.79</v>
      </c>
      <c r="L314" s="77">
        <v>45.688</v>
      </c>
      <c r="M314" s="35" t="s">
        <v>6</v>
      </c>
    </row>
    <row r="315" spans="1:13" s="40" customFormat="1" ht="49.5" customHeight="1">
      <c r="A315" s="81">
        <v>312</v>
      </c>
      <c r="B315" s="81">
        <v>345</v>
      </c>
      <c r="C315" s="106" t="s">
        <v>496</v>
      </c>
      <c r="D315" s="37" t="s">
        <v>438</v>
      </c>
      <c r="E315" s="56" t="s">
        <v>471</v>
      </c>
      <c r="F315" s="37" t="s">
        <v>8</v>
      </c>
      <c r="G315" s="85" t="s">
        <v>181</v>
      </c>
      <c r="H315" s="77">
        <v>4167.954</v>
      </c>
      <c r="I315" s="77">
        <v>3679.572</v>
      </c>
      <c r="J315" s="77">
        <f t="shared" si="4"/>
        <v>13.272793683613182</v>
      </c>
      <c r="K315" s="77">
        <v>1120.328</v>
      </c>
      <c r="L315" s="77">
        <v>469.371</v>
      </c>
      <c r="M315" s="41" t="s">
        <v>6</v>
      </c>
    </row>
    <row r="316" spans="1:13" s="40" customFormat="1" ht="49.5" customHeight="1">
      <c r="A316" s="74">
        <v>313</v>
      </c>
      <c r="B316" s="38">
        <v>260</v>
      </c>
      <c r="C316" s="106" t="s">
        <v>496</v>
      </c>
      <c r="D316" s="85" t="s">
        <v>261</v>
      </c>
      <c r="E316" s="85" t="s">
        <v>67</v>
      </c>
      <c r="F316" s="37" t="s">
        <v>11</v>
      </c>
      <c r="G316" s="85" t="s">
        <v>229</v>
      </c>
      <c r="H316" s="77">
        <v>4155.918</v>
      </c>
      <c r="I316" s="77">
        <v>5364.993</v>
      </c>
      <c r="J316" s="77">
        <f t="shared" si="4"/>
        <v>-22.536376095924094</v>
      </c>
      <c r="K316" s="77">
        <v>1588.531</v>
      </c>
      <c r="L316" s="77">
        <v>554.897</v>
      </c>
      <c r="M316" s="41" t="s">
        <v>6</v>
      </c>
    </row>
    <row r="317" spans="1:13" s="40" customFormat="1" ht="49.5" customHeight="1">
      <c r="A317" s="81">
        <v>314</v>
      </c>
      <c r="B317" s="38">
        <v>322</v>
      </c>
      <c r="C317" s="106" t="s">
        <v>496</v>
      </c>
      <c r="D317" s="85" t="s">
        <v>339</v>
      </c>
      <c r="E317" s="85" t="s">
        <v>340</v>
      </c>
      <c r="F317" s="78" t="s">
        <v>8</v>
      </c>
      <c r="G317" s="85" t="s">
        <v>256</v>
      </c>
      <c r="H317" s="77">
        <v>4111.509</v>
      </c>
      <c r="I317" s="77">
        <v>4058.317</v>
      </c>
      <c r="J317" s="77">
        <f t="shared" si="4"/>
        <v>1.310691106682893</v>
      </c>
      <c r="K317" s="77">
        <v>739.673</v>
      </c>
      <c r="L317" s="77">
        <v>369.527</v>
      </c>
      <c r="M317" s="34" t="s">
        <v>6</v>
      </c>
    </row>
    <row r="318" spans="1:13" s="40" customFormat="1" ht="49.5" customHeight="1">
      <c r="A318" s="74">
        <v>315</v>
      </c>
      <c r="B318" s="81">
        <v>355</v>
      </c>
      <c r="C318" s="106" t="s">
        <v>496</v>
      </c>
      <c r="D318" s="85" t="s">
        <v>401</v>
      </c>
      <c r="E318" s="85" t="s">
        <v>454</v>
      </c>
      <c r="F318" s="37" t="s">
        <v>7</v>
      </c>
      <c r="G318" s="85" t="s">
        <v>90</v>
      </c>
      <c r="H318" s="77">
        <v>4108.178</v>
      </c>
      <c r="I318" s="77">
        <v>3523.054</v>
      </c>
      <c r="J318" s="77">
        <f t="shared" si="4"/>
        <v>16.608431207696505</v>
      </c>
      <c r="K318" s="77">
        <v>1432.159</v>
      </c>
      <c r="L318" s="77">
        <v>1109.435</v>
      </c>
      <c r="M318" s="41" t="s">
        <v>6</v>
      </c>
    </row>
    <row r="319" spans="1:13" s="40" customFormat="1" ht="49.5" customHeight="1">
      <c r="A319" s="81">
        <v>316</v>
      </c>
      <c r="B319" s="38">
        <v>377</v>
      </c>
      <c r="C319" s="106" t="s">
        <v>496</v>
      </c>
      <c r="D319" s="85" t="s">
        <v>387</v>
      </c>
      <c r="E319" s="85" t="s">
        <v>454</v>
      </c>
      <c r="F319" s="37" t="s">
        <v>94</v>
      </c>
      <c r="G319" s="85" t="s">
        <v>138</v>
      </c>
      <c r="H319" s="77">
        <v>4095.778</v>
      </c>
      <c r="I319" s="77">
        <v>3257.142</v>
      </c>
      <c r="J319" s="77">
        <f t="shared" si="4"/>
        <v>25.747603266913146</v>
      </c>
      <c r="K319" s="77">
        <v>739.759</v>
      </c>
      <c r="L319" s="77">
        <v>27.712</v>
      </c>
      <c r="M319" s="41" t="s">
        <v>6</v>
      </c>
    </row>
    <row r="320" spans="1:13" s="40" customFormat="1" ht="49.5" customHeight="1">
      <c r="A320" s="74">
        <v>317</v>
      </c>
      <c r="B320" s="38">
        <v>299</v>
      </c>
      <c r="C320" s="106" t="s">
        <v>496</v>
      </c>
      <c r="D320" s="88" t="s">
        <v>348</v>
      </c>
      <c r="E320" s="85" t="s">
        <v>454</v>
      </c>
      <c r="F320" s="28" t="s">
        <v>8</v>
      </c>
      <c r="G320" s="85" t="s">
        <v>229</v>
      </c>
      <c r="H320" s="77">
        <v>4051.563</v>
      </c>
      <c r="I320" s="77">
        <v>4472.818</v>
      </c>
      <c r="J320" s="77">
        <f t="shared" si="4"/>
        <v>-9.418111803341878</v>
      </c>
      <c r="K320" s="77">
        <v>1646.206</v>
      </c>
      <c r="L320" s="77">
        <v>679.294</v>
      </c>
      <c r="M320" s="78" t="s">
        <v>6</v>
      </c>
    </row>
    <row r="321" spans="1:13" s="40" customFormat="1" ht="49.5" customHeight="1">
      <c r="A321" s="81">
        <v>318</v>
      </c>
      <c r="B321" s="81">
        <v>291</v>
      </c>
      <c r="C321" s="106" t="s">
        <v>496</v>
      </c>
      <c r="D321" s="85" t="s">
        <v>338</v>
      </c>
      <c r="E321" s="88" t="s">
        <v>454</v>
      </c>
      <c r="F321" s="28" t="s">
        <v>10</v>
      </c>
      <c r="G321" s="85" t="s">
        <v>256</v>
      </c>
      <c r="H321" s="77">
        <v>4048.155</v>
      </c>
      <c r="I321" s="77">
        <v>4569.505</v>
      </c>
      <c r="J321" s="77">
        <f t="shared" si="4"/>
        <v>-11.409332083015556</v>
      </c>
      <c r="K321" s="77">
        <v>379.07</v>
      </c>
      <c r="L321" s="77">
        <v>-599.19</v>
      </c>
      <c r="M321" s="78" t="s">
        <v>6</v>
      </c>
    </row>
    <row r="322" spans="1:13" s="40" customFormat="1" ht="49.5" customHeight="1">
      <c r="A322" s="74">
        <v>319</v>
      </c>
      <c r="B322" s="81">
        <v>368</v>
      </c>
      <c r="C322" s="106" t="s">
        <v>496</v>
      </c>
      <c r="D322" s="37" t="s">
        <v>442</v>
      </c>
      <c r="E322" s="85" t="s">
        <v>454</v>
      </c>
      <c r="F322" s="37" t="s">
        <v>10</v>
      </c>
      <c r="G322" s="85" t="s">
        <v>181</v>
      </c>
      <c r="H322" s="77">
        <v>4029.244</v>
      </c>
      <c r="I322" s="77">
        <v>3375.528</v>
      </c>
      <c r="J322" s="77">
        <f aca="true" t="shared" si="5" ref="J322:J363">(H322/I322-1)*100</f>
        <v>19.366333207723365</v>
      </c>
      <c r="K322" s="77">
        <v>275.132</v>
      </c>
      <c r="L322" s="77">
        <v>146.52</v>
      </c>
      <c r="M322" s="41" t="s">
        <v>6</v>
      </c>
    </row>
    <row r="323" spans="1:13" s="49" customFormat="1" ht="49.5" customHeight="1">
      <c r="A323" s="81">
        <v>320</v>
      </c>
      <c r="B323" s="81">
        <v>365</v>
      </c>
      <c r="C323" s="106" t="s">
        <v>496</v>
      </c>
      <c r="D323" s="85" t="s">
        <v>394</v>
      </c>
      <c r="E323" s="86" t="s">
        <v>395</v>
      </c>
      <c r="F323" s="37" t="s">
        <v>4</v>
      </c>
      <c r="G323" s="85" t="s">
        <v>152</v>
      </c>
      <c r="H323" s="77">
        <v>4021.102</v>
      </c>
      <c r="I323" s="77">
        <v>3415.343</v>
      </c>
      <c r="J323" s="77">
        <f t="shared" si="5"/>
        <v>17.73640304941553</v>
      </c>
      <c r="K323" s="77">
        <v>297.292</v>
      </c>
      <c r="L323" s="77">
        <v>33.785</v>
      </c>
      <c r="M323" s="41" t="s">
        <v>6</v>
      </c>
    </row>
    <row r="324" spans="1:13" s="40" customFormat="1" ht="49.5" customHeight="1">
      <c r="A324" s="74">
        <v>321</v>
      </c>
      <c r="B324" s="38">
        <v>336</v>
      </c>
      <c r="C324" s="106" t="s">
        <v>496</v>
      </c>
      <c r="D324" s="85" t="s">
        <v>354</v>
      </c>
      <c r="E324" s="48" t="s">
        <v>454</v>
      </c>
      <c r="F324" s="37" t="s">
        <v>10</v>
      </c>
      <c r="G324" s="85" t="s">
        <v>169</v>
      </c>
      <c r="H324" s="77">
        <v>3959.946</v>
      </c>
      <c r="I324" s="77">
        <v>3774.105</v>
      </c>
      <c r="J324" s="77">
        <f t="shared" si="5"/>
        <v>4.924107834837654</v>
      </c>
      <c r="K324" s="84" t="s">
        <v>491</v>
      </c>
      <c r="L324" s="77">
        <v>304.45</v>
      </c>
      <c r="M324" s="41" t="s">
        <v>6</v>
      </c>
    </row>
    <row r="325" spans="1:13" s="40" customFormat="1" ht="49.5" customHeight="1">
      <c r="A325" s="81">
        <v>322</v>
      </c>
      <c r="B325" s="38">
        <v>274</v>
      </c>
      <c r="C325" s="106" t="s">
        <v>496</v>
      </c>
      <c r="D325" s="88" t="s">
        <v>405</v>
      </c>
      <c r="E325" s="85" t="s">
        <v>454</v>
      </c>
      <c r="F325" s="37" t="s">
        <v>8</v>
      </c>
      <c r="G325" s="85" t="s">
        <v>229</v>
      </c>
      <c r="H325" s="77">
        <v>3958.389</v>
      </c>
      <c r="I325" s="77">
        <v>5089.49</v>
      </c>
      <c r="J325" s="77">
        <f t="shared" si="5"/>
        <v>-22.22425036693263</v>
      </c>
      <c r="K325" s="77">
        <v>877.743</v>
      </c>
      <c r="L325" s="77">
        <v>313.356</v>
      </c>
      <c r="M325" s="41" t="s">
        <v>6</v>
      </c>
    </row>
    <row r="326" spans="1:13" s="40" customFormat="1" ht="49.5" customHeight="1">
      <c r="A326" s="74">
        <v>323</v>
      </c>
      <c r="B326" s="38">
        <v>314</v>
      </c>
      <c r="C326" s="106" t="s">
        <v>496</v>
      </c>
      <c r="D326" s="88" t="s">
        <v>310</v>
      </c>
      <c r="E326" s="85" t="s">
        <v>114</v>
      </c>
      <c r="F326" s="37" t="s">
        <v>4</v>
      </c>
      <c r="G326" s="85" t="s">
        <v>152</v>
      </c>
      <c r="H326" s="77">
        <v>3940.05</v>
      </c>
      <c r="I326" s="77">
        <v>4163.575</v>
      </c>
      <c r="J326" s="77">
        <f t="shared" si="5"/>
        <v>-5.3685834889487865</v>
      </c>
      <c r="K326" s="77">
        <v>-1137.54</v>
      </c>
      <c r="L326" s="77">
        <v>-1174.894</v>
      </c>
      <c r="M326" s="41" t="s">
        <v>6</v>
      </c>
    </row>
    <row r="327" spans="1:13" s="40" customFormat="1" ht="49.5" customHeight="1">
      <c r="A327" s="81">
        <v>324</v>
      </c>
      <c r="B327" s="38">
        <v>381</v>
      </c>
      <c r="C327" s="106" t="s">
        <v>496</v>
      </c>
      <c r="D327" s="83" t="s">
        <v>445</v>
      </c>
      <c r="E327" s="47" t="s">
        <v>454</v>
      </c>
      <c r="F327" s="28" t="s">
        <v>10</v>
      </c>
      <c r="G327" s="85" t="s">
        <v>181</v>
      </c>
      <c r="H327" s="77">
        <v>3938.82</v>
      </c>
      <c r="I327" s="77">
        <v>3214.752</v>
      </c>
      <c r="J327" s="77">
        <f t="shared" si="5"/>
        <v>22.52329262101711</v>
      </c>
      <c r="K327" s="77">
        <v>852.834</v>
      </c>
      <c r="L327" s="77">
        <v>349.752</v>
      </c>
      <c r="M327" s="78" t="s">
        <v>6</v>
      </c>
    </row>
    <row r="328" spans="1:13" s="40" customFormat="1" ht="49.5" customHeight="1">
      <c r="A328" s="74">
        <v>325</v>
      </c>
      <c r="B328" s="74">
        <v>375</v>
      </c>
      <c r="C328" s="106" t="s">
        <v>496</v>
      </c>
      <c r="D328" s="37" t="s">
        <v>444</v>
      </c>
      <c r="E328" s="47" t="s">
        <v>454</v>
      </c>
      <c r="F328" s="37" t="s">
        <v>11</v>
      </c>
      <c r="G328" s="85" t="s">
        <v>169</v>
      </c>
      <c r="H328" s="77">
        <v>3915.717</v>
      </c>
      <c r="I328" s="77">
        <v>3278.992</v>
      </c>
      <c r="J328" s="77">
        <f t="shared" si="5"/>
        <v>19.418315140750565</v>
      </c>
      <c r="K328" s="77">
        <v>705.935</v>
      </c>
      <c r="L328" s="77">
        <v>48.516</v>
      </c>
      <c r="M328" s="41" t="s">
        <v>6</v>
      </c>
    </row>
    <row r="329" spans="1:13" s="40" customFormat="1" ht="49.5" customHeight="1">
      <c r="A329" s="81">
        <v>326</v>
      </c>
      <c r="B329" s="5">
        <v>335</v>
      </c>
      <c r="C329" s="106" t="s">
        <v>496</v>
      </c>
      <c r="D329" s="37" t="s">
        <v>80</v>
      </c>
      <c r="E329" s="85" t="s">
        <v>70</v>
      </c>
      <c r="F329" s="37" t="s">
        <v>11</v>
      </c>
      <c r="G329" s="85" t="s">
        <v>181</v>
      </c>
      <c r="H329" s="77">
        <v>3853.727</v>
      </c>
      <c r="I329" s="77">
        <v>3779.962</v>
      </c>
      <c r="J329" s="77">
        <f t="shared" si="5"/>
        <v>1.9514746444540876</v>
      </c>
      <c r="K329" s="77">
        <v>475.424</v>
      </c>
      <c r="L329" s="77">
        <v>138.654</v>
      </c>
      <c r="M329" s="41" t="s">
        <v>6</v>
      </c>
    </row>
    <row r="330" spans="1:13" s="40" customFormat="1" ht="49.5" customHeight="1">
      <c r="A330" s="74">
        <v>327</v>
      </c>
      <c r="B330" s="38">
        <v>384</v>
      </c>
      <c r="C330" s="106" t="s">
        <v>496</v>
      </c>
      <c r="D330" s="83" t="s">
        <v>448</v>
      </c>
      <c r="E330" s="48" t="s">
        <v>473</v>
      </c>
      <c r="F330" s="28" t="s">
        <v>8</v>
      </c>
      <c r="G330" s="85" t="s">
        <v>417</v>
      </c>
      <c r="H330" s="77">
        <v>3851.544</v>
      </c>
      <c r="I330" s="77">
        <v>3165.85</v>
      </c>
      <c r="J330" s="77">
        <f t="shared" si="5"/>
        <v>21.659080499707816</v>
      </c>
      <c r="K330" s="77">
        <v>949.495</v>
      </c>
      <c r="L330" s="77">
        <v>213.547</v>
      </c>
      <c r="M330" s="78" t="s">
        <v>6</v>
      </c>
    </row>
    <row r="331" spans="1:13" s="40" customFormat="1" ht="49.5" customHeight="1">
      <c r="A331" s="81">
        <v>328</v>
      </c>
      <c r="B331" s="38">
        <v>332</v>
      </c>
      <c r="C331" s="106" t="s">
        <v>496</v>
      </c>
      <c r="D331" s="85" t="s">
        <v>388</v>
      </c>
      <c r="E331" s="48" t="s">
        <v>454</v>
      </c>
      <c r="F331" s="37" t="s">
        <v>8</v>
      </c>
      <c r="G331" s="85" t="s">
        <v>181</v>
      </c>
      <c r="H331" s="77">
        <v>3841.201</v>
      </c>
      <c r="I331" s="77">
        <v>3873.963</v>
      </c>
      <c r="J331" s="77">
        <f t="shared" si="5"/>
        <v>-0.845697287248226</v>
      </c>
      <c r="K331" s="77">
        <v>1193.249</v>
      </c>
      <c r="L331" s="77">
        <v>5.113</v>
      </c>
      <c r="M331" s="41" t="s">
        <v>6</v>
      </c>
    </row>
    <row r="332" spans="1:13" s="40" customFormat="1" ht="49.5" customHeight="1">
      <c r="A332" s="74">
        <v>329</v>
      </c>
      <c r="B332" s="38">
        <v>326</v>
      </c>
      <c r="C332" s="106" t="s">
        <v>496</v>
      </c>
      <c r="D332" s="85" t="s">
        <v>77</v>
      </c>
      <c r="E332" s="85" t="s">
        <v>269</v>
      </c>
      <c r="F332" s="28" t="s">
        <v>10</v>
      </c>
      <c r="G332" s="85" t="s">
        <v>128</v>
      </c>
      <c r="H332" s="77">
        <v>3837.973</v>
      </c>
      <c r="I332" s="77">
        <v>4006.395</v>
      </c>
      <c r="J332" s="77">
        <f t="shared" si="5"/>
        <v>-4.203829128181324</v>
      </c>
      <c r="K332" s="77">
        <v>-326.307</v>
      </c>
      <c r="L332" s="77">
        <v>-1981.04</v>
      </c>
      <c r="M332" s="88" t="s">
        <v>5</v>
      </c>
    </row>
    <row r="333" spans="1:13" s="40" customFormat="1" ht="49.5" customHeight="1">
      <c r="A333" s="81">
        <v>330</v>
      </c>
      <c r="B333" s="38">
        <v>328</v>
      </c>
      <c r="C333" s="106" t="s">
        <v>496</v>
      </c>
      <c r="D333" s="85" t="s">
        <v>324</v>
      </c>
      <c r="E333" s="48" t="s">
        <v>325</v>
      </c>
      <c r="F333" s="35" t="s">
        <v>10</v>
      </c>
      <c r="G333" s="85" t="s">
        <v>128</v>
      </c>
      <c r="H333" s="77">
        <v>3783.507</v>
      </c>
      <c r="I333" s="77">
        <v>3967.857</v>
      </c>
      <c r="J333" s="77">
        <f t="shared" si="5"/>
        <v>-4.646084775736625</v>
      </c>
      <c r="K333" s="77">
        <v>281.952</v>
      </c>
      <c r="L333" s="77">
        <v>-301.457</v>
      </c>
      <c r="M333" s="34" t="s">
        <v>6</v>
      </c>
    </row>
    <row r="334" spans="1:13" s="40" customFormat="1" ht="49.5" customHeight="1">
      <c r="A334" s="74">
        <v>331</v>
      </c>
      <c r="B334" s="38">
        <v>338</v>
      </c>
      <c r="C334" s="106" t="s">
        <v>496</v>
      </c>
      <c r="D334" s="88" t="s">
        <v>383</v>
      </c>
      <c r="E334" s="48" t="s">
        <v>454</v>
      </c>
      <c r="F334" s="37" t="s">
        <v>4</v>
      </c>
      <c r="G334" s="85" t="s">
        <v>90</v>
      </c>
      <c r="H334" s="77">
        <v>3709.078</v>
      </c>
      <c r="I334" s="77">
        <v>3741.125</v>
      </c>
      <c r="J334" s="77">
        <f t="shared" si="5"/>
        <v>-0.8566139864345623</v>
      </c>
      <c r="K334" s="77">
        <v>410.593</v>
      </c>
      <c r="L334" s="77">
        <v>-1063.423</v>
      </c>
      <c r="M334" s="41" t="s">
        <v>6</v>
      </c>
    </row>
    <row r="335" spans="1:13" s="40" customFormat="1" ht="49.5" customHeight="1">
      <c r="A335" s="81">
        <v>332</v>
      </c>
      <c r="B335" s="38">
        <v>309</v>
      </c>
      <c r="C335" s="106" t="s">
        <v>496</v>
      </c>
      <c r="D335" s="85" t="s">
        <v>281</v>
      </c>
      <c r="E335" s="85" t="s">
        <v>102</v>
      </c>
      <c r="F335" s="37" t="s">
        <v>4</v>
      </c>
      <c r="G335" s="85" t="s">
        <v>169</v>
      </c>
      <c r="H335" s="77">
        <v>3684.496</v>
      </c>
      <c r="I335" s="77">
        <v>4273.988</v>
      </c>
      <c r="J335" s="77">
        <f t="shared" si="5"/>
        <v>-13.792551593500036</v>
      </c>
      <c r="K335" s="77">
        <v>-89.217</v>
      </c>
      <c r="L335" s="77">
        <v>-853.695</v>
      </c>
      <c r="M335" s="75" t="s">
        <v>6</v>
      </c>
    </row>
    <row r="336" spans="1:13" s="40" customFormat="1" ht="49.5" customHeight="1">
      <c r="A336" s="74">
        <v>333</v>
      </c>
      <c r="B336" s="38">
        <v>266</v>
      </c>
      <c r="C336" s="106" t="s">
        <v>496</v>
      </c>
      <c r="D336" s="37" t="s">
        <v>435</v>
      </c>
      <c r="E336" s="48" t="s">
        <v>69</v>
      </c>
      <c r="F336" s="35" t="s">
        <v>8</v>
      </c>
      <c r="G336" s="85" t="s">
        <v>128</v>
      </c>
      <c r="H336" s="77">
        <v>3674.712</v>
      </c>
      <c r="I336" s="77">
        <v>5232.652</v>
      </c>
      <c r="J336" s="77">
        <f t="shared" si="5"/>
        <v>-29.773430375266695</v>
      </c>
      <c r="K336" s="77">
        <v>90.455</v>
      </c>
      <c r="L336" s="77">
        <v>-192.474</v>
      </c>
      <c r="M336" s="34" t="s">
        <v>6</v>
      </c>
    </row>
    <row r="337" spans="1:13" s="40" customFormat="1" ht="49.5" customHeight="1">
      <c r="A337" s="81">
        <v>334</v>
      </c>
      <c r="B337" s="81">
        <v>292</v>
      </c>
      <c r="C337" s="106" t="s">
        <v>496</v>
      </c>
      <c r="D337" s="85" t="s">
        <v>335</v>
      </c>
      <c r="E337" s="85" t="s">
        <v>454</v>
      </c>
      <c r="F337" s="28" t="s">
        <v>4</v>
      </c>
      <c r="G337" s="85" t="s">
        <v>85</v>
      </c>
      <c r="H337" s="77">
        <v>3674.349</v>
      </c>
      <c r="I337" s="77">
        <v>4551.076</v>
      </c>
      <c r="J337" s="77">
        <f t="shared" si="5"/>
        <v>-19.264169616152305</v>
      </c>
      <c r="K337" s="77">
        <v>516.315</v>
      </c>
      <c r="L337" s="77">
        <v>-37.815</v>
      </c>
      <c r="M337" s="78" t="s">
        <v>6</v>
      </c>
    </row>
    <row r="338" spans="1:13" s="40" customFormat="1" ht="49.5" customHeight="1">
      <c r="A338" s="74">
        <v>335</v>
      </c>
      <c r="B338" s="38">
        <v>374</v>
      </c>
      <c r="C338" s="106" t="s">
        <v>496</v>
      </c>
      <c r="D338" s="37" t="s">
        <v>443</v>
      </c>
      <c r="E338" s="48" t="s">
        <v>471</v>
      </c>
      <c r="F338" s="37" t="s">
        <v>4</v>
      </c>
      <c r="G338" s="85" t="s">
        <v>181</v>
      </c>
      <c r="H338" s="77">
        <v>3672.044</v>
      </c>
      <c r="I338" s="77">
        <v>3280.083</v>
      </c>
      <c r="J338" s="77">
        <f t="shared" si="5"/>
        <v>11.949728101392543</v>
      </c>
      <c r="K338" s="77">
        <v>1024.829</v>
      </c>
      <c r="L338" s="77">
        <v>514.464</v>
      </c>
      <c r="M338" s="41" t="s">
        <v>6</v>
      </c>
    </row>
    <row r="339" spans="1:13" s="40" customFormat="1" ht="49.5" customHeight="1">
      <c r="A339" s="81">
        <v>336</v>
      </c>
      <c r="B339" s="38">
        <v>346</v>
      </c>
      <c r="C339" s="106" t="s">
        <v>496</v>
      </c>
      <c r="D339" s="85" t="s">
        <v>363</v>
      </c>
      <c r="E339" s="48" t="s">
        <v>454</v>
      </c>
      <c r="F339" s="37" t="s">
        <v>4</v>
      </c>
      <c r="G339" s="85" t="s">
        <v>138</v>
      </c>
      <c r="H339" s="77">
        <v>3626.666</v>
      </c>
      <c r="I339" s="77">
        <v>3665.393</v>
      </c>
      <c r="J339" s="77">
        <f t="shared" si="5"/>
        <v>-1.056557918891643</v>
      </c>
      <c r="K339" s="77">
        <v>342.837</v>
      </c>
      <c r="L339" s="77">
        <v>26.199</v>
      </c>
      <c r="M339" s="41" t="s">
        <v>6</v>
      </c>
    </row>
    <row r="340" spans="1:13" s="40" customFormat="1" ht="49.5" customHeight="1">
      <c r="A340" s="74">
        <v>337</v>
      </c>
      <c r="B340" s="38">
        <v>364</v>
      </c>
      <c r="C340" s="106" t="s">
        <v>496</v>
      </c>
      <c r="D340" s="85" t="s">
        <v>391</v>
      </c>
      <c r="E340" s="27" t="s">
        <v>489</v>
      </c>
      <c r="F340" s="37" t="s">
        <v>8</v>
      </c>
      <c r="G340" s="85" t="s">
        <v>181</v>
      </c>
      <c r="H340" s="77">
        <v>3588.801</v>
      </c>
      <c r="I340" s="77">
        <v>3422.349</v>
      </c>
      <c r="J340" s="77">
        <f t="shared" si="5"/>
        <v>4.863676965733177</v>
      </c>
      <c r="K340" s="77">
        <v>1147.539</v>
      </c>
      <c r="L340" s="77">
        <v>31.243</v>
      </c>
      <c r="M340" s="41" t="s">
        <v>6</v>
      </c>
    </row>
    <row r="341" spans="1:13" s="40" customFormat="1" ht="49.5" customHeight="1">
      <c r="A341" s="81">
        <v>338</v>
      </c>
      <c r="B341" s="38">
        <v>150</v>
      </c>
      <c r="C341" s="106" t="s">
        <v>496</v>
      </c>
      <c r="D341" s="85" t="s">
        <v>40</v>
      </c>
      <c r="E341" s="85" t="s">
        <v>458</v>
      </c>
      <c r="F341" s="28" t="s">
        <v>10</v>
      </c>
      <c r="G341" s="85" t="s">
        <v>111</v>
      </c>
      <c r="H341" s="77">
        <v>3572.576</v>
      </c>
      <c r="I341" s="77">
        <v>11856.81</v>
      </c>
      <c r="J341" s="77">
        <f t="shared" si="5"/>
        <v>-69.86899511757379</v>
      </c>
      <c r="K341" s="77">
        <v>-229.689</v>
      </c>
      <c r="L341" s="77">
        <v>255.156</v>
      </c>
      <c r="M341" s="78" t="s">
        <v>6</v>
      </c>
    </row>
    <row r="342" spans="1:13" s="40" customFormat="1" ht="49.5" customHeight="1">
      <c r="A342" s="74">
        <v>339</v>
      </c>
      <c r="B342" s="38">
        <v>360</v>
      </c>
      <c r="C342" s="106" t="s">
        <v>496</v>
      </c>
      <c r="D342" s="85" t="s">
        <v>356</v>
      </c>
      <c r="E342" s="48" t="s">
        <v>96</v>
      </c>
      <c r="F342" s="37" t="s">
        <v>4</v>
      </c>
      <c r="G342" s="85" t="s">
        <v>90</v>
      </c>
      <c r="H342" s="77">
        <v>3562.821</v>
      </c>
      <c r="I342" s="77">
        <v>3486.614</v>
      </c>
      <c r="J342" s="77">
        <f t="shared" si="5"/>
        <v>2.1857022314486274</v>
      </c>
      <c r="K342" s="77">
        <v>1962.226</v>
      </c>
      <c r="L342" s="77">
        <v>1787.855</v>
      </c>
      <c r="M342" s="41" t="s">
        <v>6</v>
      </c>
    </row>
    <row r="343" spans="1:13" s="40" customFormat="1" ht="49.5" customHeight="1">
      <c r="A343" s="81">
        <v>340</v>
      </c>
      <c r="B343" s="38">
        <v>396</v>
      </c>
      <c r="C343" s="106" t="s">
        <v>496</v>
      </c>
      <c r="D343" s="85" t="s">
        <v>463</v>
      </c>
      <c r="E343" s="85" t="s">
        <v>454</v>
      </c>
      <c r="F343" s="42" t="s">
        <v>7</v>
      </c>
      <c r="G343" s="85" t="s">
        <v>128</v>
      </c>
      <c r="H343" s="57">
        <v>3550.624</v>
      </c>
      <c r="I343" s="57">
        <v>2884.175</v>
      </c>
      <c r="J343" s="77">
        <f t="shared" si="5"/>
        <v>23.107093016200466</v>
      </c>
      <c r="K343" s="57">
        <v>958.617</v>
      </c>
      <c r="L343" s="57">
        <v>93.914</v>
      </c>
      <c r="M343" s="78" t="s">
        <v>6</v>
      </c>
    </row>
    <row r="344" spans="1:13" s="40" customFormat="1" ht="49.5" customHeight="1">
      <c r="A344" s="74">
        <v>341</v>
      </c>
      <c r="B344" s="38">
        <v>174</v>
      </c>
      <c r="C344" s="106" t="s">
        <v>496</v>
      </c>
      <c r="D344" s="88" t="s">
        <v>185</v>
      </c>
      <c r="E344" s="88" t="s">
        <v>24</v>
      </c>
      <c r="F344" s="37" t="s">
        <v>4</v>
      </c>
      <c r="G344" s="88" t="s">
        <v>169</v>
      </c>
      <c r="H344" s="77">
        <v>3525.316</v>
      </c>
      <c r="I344" s="77">
        <v>9527.412</v>
      </c>
      <c r="J344" s="77">
        <f t="shared" si="5"/>
        <v>-62.99817830907281</v>
      </c>
      <c r="K344" s="77">
        <v>-4395.86</v>
      </c>
      <c r="L344" s="77">
        <v>-4892.859</v>
      </c>
      <c r="M344" s="41" t="s">
        <v>6</v>
      </c>
    </row>
    <row r="345" spans="1:13" s="40" customFormat="1" ht="49.5" customHeight="1">
      <c r="A345" s="81">
        <v>342</v>
      </c>
      <c r="B345" s="38">
        <v>378</v>
      </c>
      <c r="C345" s="106" t="s">
        <v>496</v>
      </c>
      <c r="D345" s="85" t="s">
        <v>329</v>
      </c>
      <c r="E345" s="56" t="s">
        <v>454</v>
      </c>
      <c r="F345" s="37" t="s">
        <v>94</v>
      </c>
      <c r="G345" s="85" t="s">
        <v>181</v>
      </c>
      <c r="H345" s="77">
        <v>3522.648</v>
      </c>
      <c r="I345" s="77">
        <v>3246.493</v>
      </c>
      <c r="J345" s="77">
        <f t="shared" si="5"/>
        <v>8.50625582744211</v>
      </c>
      <c r="K345" s="77">
        <v>1046.498</v>
      </c>
      <c r="L345" s="77">
        <v>82.374</v>
      </c>
      <c r="M345" s="41" t="s">
        <v>6</v>
      </c>
    </row>
    <row r="346" spans="1:13" s="40" customFormat="1" ht="49.5" customHeight="1">
      <c r="A346" s="74">
        <v>343</v>
      </c>
      <c r="B346" s="38" t="s">
        <v>564</v>
      </c>
      <c r="C346" s="106" t="s">
        <v>496</v>
      </c>
      <c r="D346" s="95" t="s">
        <v>65</v>
      </c>
      <c r="E346" s="95" t="s">
        <v>454</v>
      </c>
      <c r="F346" s="34" t="s">
        <v>4</v>
      </c>
      <c r="G346" s="95" t="s">
        <v>276</v>
      </c>
      <c r="H346" s="68">
        <f>3578.319-517.477+454.526</f>
        <v>3515.368</v>
      </c>
      <c r="I346" s="109" t="s">
        <v>569</v>
      </c>
      <c r="J346" s="68">
        <f t="shared" si="5"/>
        <v>-9.626925529070608</v>
      </c>
      <c r="K346" s="98" t="s">
        <v>491</v>
      </c>
      <c r="L346" s="68">
        <v>965.623</v>
      </c>
      <c r="M346" s="105" t="s">
        <v>5</v>
      </c>
    </row>
    <row r="347" spans="1:13" s="40" customFormat="1" ht="49.5" customHeight="1">
      <c r="A347" s="81">
        <v>344</v>
      </c>
      <c r="B347" s="81">
        <v>385</v>
      </c>
      <c r="C347" s="106" t="s">
        <v>496</v>
      </c>
      <c r="D347" s="85" t="s">
        <v>416</v>
      </c>
      <c r="E347" s="85" t="s">
        <v>20</v>
      </c>
      <c r="F347" s="28" t="s">
        <v>10</v>
      </c>
      <c r="G347" s="85" t="s">
        <v>417</v>
      </c>
      <c r="H347" s="77">
        <v>3488.898</v>
      </c>
      <c r="I347" s="77">
        <v>3158.591</v>
      </c>
      <c r="J347" s="77">
        <f t="shared" si="5"/>
        <v>10.457415980733199</v>
      </c>
      <c r="K347" s="77">
        <v>407.563</v>
      </c>
      <c r="L347" s="77">
        <v>122.182</v>
      </c>
      <c r="M347" s="78" t="s">
        <v>6</v>
      </c>
    </row>
    <row r="348" spans="1:13" s="40" customFormat="1" ht="49.5" customHeight="1">
      <c r="A348" s="74">
        <v>345</v>
      </c>
      <c r="B348" s="38">
        <v>353</v>
      </c>
      <c r="C348" s="106" t="s">
        <v>496</v>
      </c>
      <c r="D348" s="85" t="s">
        <v>81</v>
      </c>
      <c r="E348" s="85" t="s">
        <v>454</v>
      </c>
      <c r="F348" s="78" t="s">
        <v>4</v>
      </c>
      <c r="G348" s="85" t="s">
        <v>256</v>
      </c>
      <c r="H348" s="77">
        <v>3447.842</v>
      </c>
      <c r="I348" s="77">
        <v>3554.215</v>
      </c>
      <c r="J348" s="77">
        <f t="shared" si="5"/>
        <v>-2.9928690301515237</v>
      </c>
      <c r="K348" s="77">
        <v>95.368</v>
      </c>
      <c r="L348" s="77">
        <v>0.564</v>
      </c>
      <c r="M348" s="35" t="s">
        <v>6</v>
      </c>
    </row>
    <row r="349" spans="1:13" s="40" customFormat="1" ht="49.5" customHeight="1">
      <c r="A349" s="81">
        <v>346</v>
      </c>
      <c r="B349" s="38">
        <v>372</v>
      </c>
      <c r="C349" s="106" t="s">
        <v>496</v>
      </c>
      <c r="D349" s="85" t="s">
        <v>403</v>
      </c>
      <c r="E349" s="85" t="s">
        <v>454</v>
      </c>
      <c r="F349" s="37" t="s">
        <v>4</v>
      </c>
      <c r="G349" s="85" t="s">
        <v>152</v>
      </c>
      <c r="H349" s="77">
        <v>3445.621</v>
      </c>
      <c r="I349" s="77">
        <v>3310.91</v>
      </c>
      <c r="J349" s="77">
        <f t="shared" si="5"/>
        <v>4.068700145881343</v>
      </c>
      <c r="K349" s="77">
        <v>141.718</v>
      </c>
      <c r="L349" s="77">
        <v>121.216</v>
      </c>
      <c r="M349" s="41" t="s">
        <v>6</v>
      </c>
    </row>
    <row r="350" spans="1:13" s="40" customFormat="1" ht="49.5" customHeight="1">
      <c r="A350" s="74">
        <v>347</v>
      </c>
      <c r="B350" s="38">
        <v>286</v>
      </c>
      <c r="C350" s="106" t="s">
        <v>496</v>
      </c>
      <c r="D350" s="85" t="s">
        <v>332</v>
      </c>
      <c r="E350" s="85" t="s">
        <v>454</v>
      </c>
      <c r="F350" s="37" t="s">
        <v>4</v>
      </c>
      <c r="G350" s="85" t="s">
        <v>152</v>
      </c>
      <c r="H350" s="77">
        <v>3401.234</v>
      </c>
      <c r="I350" s="77">
        <v>4713.209</v>
      </c>
      <c r="J350" s="77">
        <f t="shared" si="5"/>
        <v>-27.83613033073644</v>
      </c>
      <c r="K350" s="77">
        <v>299.836</v>
      </c>
      <c r="L350" s="77">
        <v>1.106</v>
      </c>
      <c r="M350" s="41" t="s">
        <v>6</v>
      </c>
    </row>
    <row r="351" spans="1:13" s="40" customFormat="1" ht="49.5" customHeight="1">
      <c r="A351" s="81">
        <v>348</v>
      </c>
      <c r="B351" s="38">
        <v>371</v>
      </c>
      <c r="C351" s="106" t="s">
        <v>496</v>
      </c>
      <c r="D351" s="85" t="s">
        <v>412</v>
      </c>
      <c r="E351" s="62" t="s">
        <v>454</v>
      </c>
      <c r="F351" s="37" t="s">
        <v>11</v>
      </c>
      <c r="G351" s="85" t="s">
        <v>256</v>
      </c>
      <c r="H351" s="77">
        <v>3370.246</v>
      </c>
      <c r="I351" s="77">
        <v>3345.113</v>
      </c>
      <c r="J351" s="77">
        <f t="shared" si="5"/>
        <v>0.7513348577462109</v>
      </c>
      <c r="K351" s="77">
        <v>353.708</v>
      </c>
      <c r="L351" s="77">
        <v>4.938</v>
      </c>
      <c r="M351" s="41" t="s">
        <v>6</v>
      </c>
    </row>
    <row r="352" spans="1:13" s="40" customFormat="1" ht="49.5" customHeight="1">
      <c r="A352" s="74">
        <v>349</v>
      </c>
      <c r="B352" s="38">
        <v>290</v>
      </c>
      <c r="C352" s="106" t="s">
        <v>496</v>
      </c>
      <c r="D352" s="85" t="s">
        <v>323</v>
      </c>
      <c r="E352" s="48" t="s">
        <v>454</v>
      </c>
      <c r="F352" s="37" t="s">
        <v>94</v>
      </c>
      <c r="G352" s="85" t="s">
        <v>138</v>
      </c>
      <c r="H352" s="77">
        <v>3367.391</v>
      </c>
      <c r="I352" s="77">
        <v>4599.166</v>
      </c>
      <c r="J352" s="77">
        <f t="shared" si="5"/>
        <v>-26.782573188269353</v>
      </c>
      <c r="K352" s="77">
        <v>222.429</v>
      </c>
      <c r="L352" s="77">
        <v>123.401</v>
      </c>
      <c r="M352" s="41" t="s">
        <v>6</v>
      </c>
    </row>
    <row r="353" spans="1:13" s="40" customFormat="1" ht="49.5" customHeight="1">
      <c r="A353" s="81">
        <v>350</v>
      </c>
      <c r="B353" s="81">
        <v>354</v>
      </c>
      <c r="C353" s="106" t="s">
        <v>496</v>
      </c>
      <c r="D353" s="85" t="s">
        <v>410</v>
      </c>
      <c r="E353" s="85" t="s">
        <v>102</v>
      </c>
      <c r="F353" s="37" t="s">
        <v>7</v>
      </c>
      <c r="G353" s="85" t="s">
        <v>256</v>
      </c>
      <c r="H353" s="77">
        <v>3363.947</v>
      </c>
      <c r="I353" s="77">
        <v>3523.21</v>
      </c>
      <c r="J353" s="77">
        <f t="shared" si="5"/>
        <v>-4.520394753647949</v>
      </c>
      <c r="K353" s="77">
        <v>834.481</v>
      </c>
      <c r="L353" s="77">
        <v>166.93</v>
      </c>
      <c r="M353" s="41" t="s">
        <v>6</v>
      </c>
    </row>
    <row r="354" spans="1:13" s="40" customFormat="1" ht="49.5" customHeight="1">
      <c r="A354" s="74">
        <v>351</v>
      </c>
      <c r="B354" s="81">
        <v>370</v>
      </c>
      <c r="C354" s="106" t="s">
        <v>496</v>
      </c>
      <c r="D354" s="85" t="s">
        <v>411</v>
      </c>
      <c r="E354" s="85" t="s">
        <v>102</v>
      </c>
      <c r="F354" s="37" t="s">
        <v>4</v>
      </c>
      <c r="G354" s="85" t="s">
        <v>152</v>
      </c>
      <c r="H354" s="77">
        <v>3351.266</v>
      </c>
      <c r="I354" s="77">
        <v>3362.182</v>
      </c>
      <c r="J354" s="77">
        <f t="shared" si="5"/>
        <v>-0.324670110065417</v>
      </c>
      <c r="K354" s="77">
        <v>204.887</v>
      </c>
      <c r="L354" s="77">
        <v>-29.061</v>
      </c>
      <c r="M354" s="41" t="s">
        <v>6</v>
      </c>
    </row>
    <row r="355" spans="1:13" s="40" customFormat="1" ht="49.5" customHeight="1">
      <c r="A355" s="81">
        <v>352</v>
      </c>
      <c r="B355" s="5">
        <v>373</v>
      </c>
      <c r="C355" s="106" t="s">
        <v>496</v>
      </c>
      <c r="D355" s="85" t="s">
        <v>289</v>
      </c>
      <c r="E355" s="48" t="s">
        <v>454</v>
      </c>
      <c r="F355" s="37" t="s">
        <v>11</v>
      </c>
      <c r="G355" s="85" t="s">
        <v>169</v>
      </c>
      <c r="H355" s="77">
        <v>3326.722</v>
      </c>
      <c r="I355" s="77">
        <v>3303.841</v>
      </c>
      <c r="J355" s="77">
        <f t="shared" si="5"/>
        <v>0.6925575413586849</v>
      </c>
      <c r="K355" s="77">
        <v>151.929</v>
      </c>
      <c r="L355" s="77">
        <v>2.037</v>
      </c>
      <c r="M355" s="41" t="s">
        <v>6</v>
      </c>
    </row>
    <row r="356" spans="1:13" s="40" customFormat="1" ht="49.5" customHeight="1">
      <c r="A356" s="74">
        <v>353</v>
      </c>
      <c r="B356" s="38">
        <v>289</v>
      </c>
      <c r="C356" s="106" t="s">
        <v>496</v>
      </c>
      <c r="D356" s="88" t="s">
        <v>303</v>
      </c>
      <c r="E356" s="85" t="s">
        <v>454</v>
      </c>
      <c r="F356" s="37" t="s">
        <v>4</v>
      </c>
      <c r="G356" s="85" t="s">
        <v>90</v>
      </c>
      <c r="H356" s="77">
        <v>3275.592</v>
      </c>
      <c r="I356" s="77">
        <v>4688.84</v>
      </c>
      <c r="J356" s="77">
        <f t="shared" si="5"/>
        <v>-30.140674452529836</v>
      </c>
      <c r="K356" s="77">
        <v>527.966</v>
      </c>
      <c r="L356" s="77">
        <v>5.66</v>
      </c>
      <c r="M356" s="41" t="s">
        <v>6</v>
      </c>
    </row>
    <row r="357" spans="1:13" s="40" customFormat="1" ht="49.5" customHeight="1">
      <c r="A357" s="81">
        <v>354</v>
      </c>
      <c r="B357" s="38">
        <v>337</v>
      </c>
      <c r="C357" s="106" t="s">
        <v>496</v>
      </c>
      <c r="D357" s="85" t="s">
        <v>413</v>
      </c>
      <c r="E357" s="27" t="s">
        <v>102</v>
      </c>
      <c r="F357" s="37" t="s">
        <v>4</v>
      </c>
      <c r="G357" s="85" t="s">
        <v>152</v>
      </c>
      <c r="H357" s="77">
        <v>3264.394</v>
      </c>
      <c r="I357" s="77">
        <v>3743.291</v>
      </c>
      <c r="J357" s="77">
        <f t="shared" si="5"/>
        <v>-12.793475046423064</v>
      </c>
      <c r="K357" s="77">
        <v>820.865</v>
      </c>
      <c r="L357" s="77">
        <v>27.356</v>
      </c>
      <c r="M357" s="41" t="s">
        <v>6</v>
      </c>
    </row>
    <row r="358" spans="1:13" s="40" customFormat="1" ht="49.5" customHeight="1">
      <c r="A358" s="74">
        <v>355</v>
      </c>
      <c r="B358" s="5">
        <v>358</v>
      </c>
      <c r="C358" s="106" t="s">
        <v>496</v>
      </c>
      <c r="D358" s="37" t="s">
        <v>441</v>
      </c>
      <c r="E358" s="48" t="s">
        <v>454</v>
      </c>
      <c r="F358" s="37" t="s">
        <v>8</v>
      </c>
      <c r="G358" s="85" t="s">
        <v>169</v>
      </c>
      <c r="H358" s="77">
        <v>3257.215</v>
      </c>
      <c r="I358" s="77">
        <v>3503.108</v>
      </c>
      <c r="J358" s="77">
        <f t="shared" si="5"/>
        <v>-7.019281164040613</v>
      </c>
      <c r="K358" s="77">
        <v>419.766</v>
      </c>
      <c r="L358" s="77">
        <v>4.205</v>
      </c>
      <c r="M358" s="41" t="s">
        <v>6</v>
      </c>
    </row>
    <row r="359" spans="1:13" s="40" customFormat="1" ht="49.5" customHeight="1">
      <c r="A359" s="81">
        <v>356</v>
      </c>
      <c r="B359" s="5">
        <v>367</v>
      </c>
      <c r="C359" s="106" t="s">
        <v>496</v>
      </c>
      <c r="D359" s="85" t="s">
        <v>382</v>
      </c>
      <c r="E359" s="85" t="s">
        <v>366</v>
      </c>
      <c r="F359" s="37" t="s">
        <v>4</v>
      </c>
      <c r="G359" s="85" t="s">
        <v>152</v>
      </c>
      <c r="H359" s="77">
        <v>3230.796</v>
      </c>
      <c r="I359" s="77">
        <v>3396.159</v>
      </c>
      <c r="J359" s="77">
        <f t="shared" si="5"/>
        <v>-4.8691183186653</v>
      </c>
      <c r="K359" s="77">
        <v>-60.169</v>
      </c>
      <c r="L359" s="77">
        <v>-221.923</v>
      </c>
      <c r="M359" s="41" t="s">
        <v>6</v>
      </c>
    </row>
    <row r="360" spans="1:13" s="40" customFormat="1" ht="49.5" customHeight="1">
      <c r="A360" s="74">
        <v>357</v>
      </c>
      <c r="B360" s="38" t="s">
        <v>496</v>
      </c>
      <c r="C360" s="106" t="s">
        <v>496</v>
      </c>
      <c r="D360" s="101" t="s">
        <v>570</v>
      </c>
      <c r="E360" s="95" t="s">
        <v>454</v>
      </c>
      <c r="F360" s="83" t="s">
        <v>94</v>
      </c>
      <c r="G360" s="85" t="s">
        <v>181</v>
      </c>
      <c r="H360" s="59">
        <v>3225.618</v>
      </c>
      <c r="I360" s="59">
        <v>4375.282</v>
      </c>
      <c r="J360" s="68">
        <f t="shared" si="5"/>
        <v>-26.276340587875257</v>
      </c>
      <c r="K360" s="97" t="s">
        <v>491</v>
      </c>
      <c r="L360" s="59">
        <v>166.305</v>
      </c>
      <c r="M360" s="88" t="s">
        <v>5</v>
      </c>
    </row>
    <row r="361" spans="1:13" s="40" customFormat="1" ht="49.5" customHeight="1">
      <c r="A361" s="81">
        <v>358</v>
      </c>
      <c r="B361" s="38">
        <v>342</v>
      </c>
      <c r="C361" s="106" t="s">
        <v>496</v>
      </c>
      <c r="D361" s="85" t="s">
        <v>385</v>
      </c>
      <c r="E361" s="48" t="s">
        <v>454</v>
      </c>
      <c r="F361" s="37" t="s">
        <v>4</v>
      </c>
      <c r="G361" s="85" t="s">
        <v>169</v>
      </c>
      <c r="H361" s="77">
        <v>3196.102</v>
      </c>
      <c r="I361" s="77">
        <v>3698.129</v>
      </c>
      <c r="J361" s="77">
        <f t="shared" si="5"/>
        <v>-13.575161926476875</v>
      </c>
      <c r="K361" s="77">
        <v>185.229</v>
      </c>
      <c r="L361" s="77">
        <v>12.798</v>
      </c>
      <c r="M361" s="41" t="s">
        <v>6</v>
      </c>
    </row>
    <row r="362" spans="1:13" s="40" customFormat="1" ht="49.5" customHeight="1">
      <c r="A362" s="74">
        <v>359</v>
      </c>
      <c r="B362" s="38">
        <v>325</v>
      </c>
      <c r="C362" s="106" t="s">
        <v>496</v>
      </c>
      <c r="D362" s="85" t="s">
        <v>328</v>
      </c>
      <c r="E362" s="48" t="s">
        <v>454</v>
      </c>
      <c r="F362" s="37" t="s">
        <v>4</v>
      </c>
      <c r="G362" s="85" t="s">
        <v>169</v>
      </c>
      <c r="H362" s="77">
        <v>3178.324</v>
      </c>
      <c r="I362" s="77">
        <v>4011.602</v>
      </c>
      <c r="J362" s="77">
        <f t="shared" si="5"/>
        <v>-20.771701679279243</v>
      </c>
      <c r="K362" s="77">
        <v>228.219</v>
      </c>
      <c r="L362" s="77">
        <v>67.238</v>
      </c>
      <c r="M362" s="41" t="s">
        <v>6</v>
      </c>
    </row>
    <row r="363" spans="1:13" s="40" customFormat="1" ht="49.5" customHeight="1">
      <c r="A363" s="81">
        <v>360</v>
      </c>
      <c r="B363" s="81">
        <v>393</v>
      </c>
      <c r="C363" s="106" t="s">
        <v>496</v>
      </c>
      <c r="D363" s="88" t="s">
        <v>386</v>
      </c>
      <c r="E363" s="48" t="s">
        <v>490</v>
      </c>
      <c r="F363" s="28" t="s">
        <v>10</v>
      </c>
      <c r="G363" s="85" t="s">
        <v>103</v>
      </c>
      <c r="H363" s="77">
        <v>3151.595</v>
      </c>
      <c r="I363" s="77">
        <v>3084.441</v>
      </c>
      <c r="J363" s="77">
        <f t="shared" si="5"/>
        <v>2.17718542841312</v>
      </c>
      <c r="K363" s="84" t="s">
        <v>491</v>
      </c>
      <c r="L363" s="77">
        <v>37.201</v>
      </c>
      <c r="M363" s="78" t="s">
        <v>6</v>
      </c>
    </row>
    <row r="364" spans="1:13" s="40" customFormat="1" ht="49.5" customHeight="1">
      <c r="A364" s="74">
        <v>361</v>
      </c>
      <c r="B364" s="38" t="s">
        <v>496</v>
      </c>
      <c r="C364" s="106" t="s">
        <v>496</v>
      </c>
      <c r="D364" s="85" t="s">
        <v>503</v>
      </c>
      <c r="E364" s="62" t="s">
        <v>525</v>
      </c>
      <c r="F364" s="83" t="s">
        <v>10</v>
      </c>
      <c r="G364" s="85" t="s">
        <v>181</v>
      </c>
      <c r="H364" s="59">
        <v>3110</v>
      </c>
      <c r="I364" s="97" t="s">
        <v>496</v>
      </c>
      <c r="J364" s="98" t="s">
        <v>496</v>
      </c>
      <c r="K364" s="59">
        <v>35.2</v>
      </c>
      <c r="L364" s="59">
        <v>1.5</v>
      </c>
      <c r="M364" s="88" t="s">
        <v>6</v>
      </c>
    </row>
    <row r="365" spans="1:13" s="40" customFormat="1" ht="49.5" customHeight="1">
      <c r="A365" s="81">
        <v>362</v>
      </c>
      <c r="B365" s="38" t="s">
        <v>496</v>
      </c>
      <c r="C365" s="106" t="s">
        <v>496</v>
      </c>
      <c r="D365" s="101" t="s">
        <v>504</v>
      </c>
      <c r="E365" s="95" t="s">
        <v>454</v>
      </c>
      <c r="F365" s="83" t="s">
        <v>4</v>
      </c>
      <c r="G365" s="85" t="s">
        <v>169</v>
      </c>
      <c r="H365" s="59">
        <v>3071.462</v>
      </c>
      <c r="I365" s="59">
        <v>1507.148</v>
      </c>
      <c r="J365" s="68">
        <f aca="true" t="shared" si="6" ref="J365:J396">(H365/I365-1)*100</f>
        <v>103.79299179642612</v>
      </c>
      <c r="K365" s="59">
        <v>174.458</v>
      </c>
      <c r="L365" s="59">
        <v>43.017</v>
      </c>
      <c r="M365" s="88" t="s">
        <v>6</v>
      </c>
    </row>
    <row r="366" spans="1:13" s="40" customFormat="1" ht="49.5" customHeight="1">
      <c r="A366" s="74">
        <v>363</v>
      </c>
      <c r="B366" s="38">
        <v>386</v>
      </c>
      <c r="C366" s="106" t="s">
        <v>496</v>
      </c>
      <c r="D366" s="88" t="s">
        <v>397</v>
      </c>
      <c r="E366" s="85" t="s">
        <v>398</v>
      </c>
      <c r="F366" s="28" t="s">
        <v>94</v>
      </c>
      <c r="G366" s="85" t="s">
        <v>100</v>
      </c>
      <c r="H366" s="77">
        <v>3052.669</v>
      </c>
      <c r="I366" s="77">
        <v>3154.709</v>
      </c>
      <c r="J366" s="77">
        <f t="shared" si="6"/>
        <v>-3.2345297141511353</v>
      </c>
      <c r="K366" s="77">
        <v>418.717</v>
      </c>
      <c r="L366" s="77">
        <v>234.024</v>
      </c>
      <c r="M366" s="78" t="s">
        <v>6</v>
      </c>
    </row>
    <row r="367" spans="1:13" s="40" customFormat="1" ht="49.5" customHeight="1">
      <c r="A367" s="81">
        <v>364</v>
      </c>
      <c r="B367" s="38">
        <v>333</v>
      </c>
      <c r="C367" s="106" t="s">
        <v>496</v>
      </c>
      <c r="D367" s="88" t="s">
        <v>367</v>
      </c>
      <c r="E367" s="85" t="s">
        <v>454</v>
      </c>
      <c r="F367" s="37" t="s">
        <v>8</v>
      </c>
      <c r="G367" s="85" t="s">
        <v>368</v>
      </c>
      <c r="H367" s="77">
        <v>2973.313</v>
      </c>
      <c r="I367" s="77">
        <v>3832.358</v>
      </c>
      <c r="J367" s="77">
        <f t="shared" si="6"/>
        <v>-22.415572866626764</v>
      </c>
      <c r="K367" s="77">
        <v>486.656</v>
      </c>
      <c r="L367" s="77">
        <v>6.636</v>
      </c>
      <c r="M367" s="41" t="s">
        <v>6</v>
      </c>
    </row>
    <row r="368" spans="1:13" s="40" customFormat="1" ht="49.5" customHeight="1">
      <c r="A368" s="74">
        <v>365</v>
      </c>
      <c r="B368" s="81">
        <v>397</v>
      </c>
      <c r="C368" s="106" t="s">
        <v>496</v>
      </c>
      <c r="D368" s="83" t="s">
        <v>465</v>
      </c>
      <c r="E368" s="48" t="s">
        <v>454</v>
      </c>
      <c r="F368" s="42" t="s">
        <v>4</v>
      </c>
      <c r="G368" s="85" t="s">
        <v>181</v>
      </c>
      <c r="H368" s="77">
        <v>2961.438</v>
      </c>
      <c r="I368" s="77">
        <v>2830.629</v>
      </c>
      <c r="J368" s="77">
        <f t="shared" si="6"/>
        <v>4.621199033854317</v>
      </c>
      <c r="K368" s="77">
        <v>905.572</v>
      </c>
      <c r="L368" s="77">
        <v>81.227</v>
      </c>
      <c r="M368" s="78" t="s">
        <v>6</v>
      </c>
    </row>
    <row r="369" spans="1:13" s="40" customFormat="1" ht="49.5" customHeight="1">
      <c r="A369" s="81">
        <v>366</v>
      </c>
      <c r="B369" s="38">
        <v>391</v>
      </c>
      <c r="C369" s="106" t="s">
        <v>496</v>
      </c>
      <c r="D369" s="83" t="s">
        <v>449</v>
      </c>
      <c r="E369" s="85" t="s">
        <v>454</v>
      </c>
      <c r="F369" s="28" t="s">
        <v>8</v>
      </c>
      <c r="G369" s="85" t="s">
        <v>169</v>
      </c>
      <c r="H369" s="77">
        <v>2875.502</v>
      </c>
      <c r="I369" s="77">
        <v>3102.885</v>
      </c>
      <c r="J369" s="77">
        <f t="shared" si="6"/>
        <v>-7.328115608538511</v>
      </c>
      <c r="K369" s="77">
        <v>206.1</v>
      </c>
      <c r="L369" s="77">
        <v>43.016</v>
      </c>
      <c r="M369" s="78" t="s">
        <v>6</v>
      </c>
    </row>
    <row r="370" spans="1:13" s="40" customFormat="1" ht="49.5" customHeight="1">
      <c r="A370" s="74">
        <v>367</v>
      </c>
      <c r="B370" s="81">
        <v>278</v>
      </c>
      <c r="C370" s="106" t="s">
        <v>496</v>
      </c>
      <c r="D370" s="85" t="s">
        <v>314</v>
      </c>
      <c r="E370" s="47" t="s">
        <v>315</v>
      </c>
      <c r="F370" s="37" t="s">
        <v>10</v>
      </c>
      <c r="G370" s="85" t="s">
        <v>138</v>
      </c>
      <c r="H370" s="77">
        <v>2834.559</v>
      </c>
      <c r="I370" s="77">
        <v>4941.327</v>
      </c>
      <c r="J370" s="77">
        <f t="shared" si="6"/>
        <v>-42.63567256326084</v>
      </c>
      <c r="K370" s="77">
        <v>492.157</v>
      </c>
      <c r="L370" s="77">
        <v>34.946</v>
      </c>
      <c r="M370" s="41" t="s">
        <v>6</v>
      </c>
    </row>
    <row r="371" spans="1:13" s="40" customFormat="1" ht="49.5" customHeight="1">
      <c r="A371" s="81">
        <v>368</v>
      </c>
      <c r="B371" s="81">
        <v>398</v>
      </c>
      <c r="C371" s="106" t="s">
        <v>496</v>
      </c>
      <c r="D371" s="85" t="s">
        <v>468</v>
      </c>
      <c r="E371" s="85" t="s">
        <v>454</v>
      </c>
      <c r="F371" s="78" t="s">
        <v>94</v>
      </c>
      <c r="G371" s="85" t="s">
        <v>256</v>
      </c>
      <c r="H371" s="57">
        <v>2795.593</v>
      </c>
      <c r="I371" s="57">
        <v>2312.493</v>
      </c>
      <c r="J371" s="77">
        <f t="shared" si="6"/>
        <v>20.890874048051167</v>
      </c>
      <c r="K371" s="57">
        <v>161.292</v>
      </c>
      <c r="L371" s="57">
        <v>3.747</v>
      </c>
      <c r="M371" s="85" t="s">
        <v>6</v>
      </c>
    </row>
    <row r="372" spans="1:13" s="40" customFormat="1" ht="49.5" customHeight="1">
      <c r="A372" s="74">
        <v>369</v>
      </c>
      <c r="B372" s="38" t="s">
        <v>496</v>
      </c>
      <c r="C372" s="106" t="s">
        <v>496</v>
      </c>
      <c r="D372" s="85" t="s">
        <v>505</v>
      </c>
      <c r="E372" s="85" t="s">
        <v>526</v>
      </c>
      <c r="F372" s="83" t="s">
        <v>94</v>
      </c>
      <c r="G372" s="85" t="s">
        <v>181</v>
      </c>
      <c r="H372" s="59">
        <v>2687.82</v>
      </c>
      <c r="I372" s="59">
        <v>993.257</v>
      </c>
      <c r="J372" s="68">
        <f t="shared" si="6"/>
        <v>170.60670098474012</v>
      </c>
      <c r="K372" s="59">
        <v>684.252</v>
      </c>
      <c r="L372" s="59">
        <v>499.815</v>
      </c>
      <c r="M372" s="88" t="s">
        <v>6</v>
      </c>
    </row>
    <row r="373" spans="1:13" s="40" customFormat="1" ht="49.5" customHeight="1">
      <c r="A373" s="81">
        <v>370</v>
      </c>
      <c r="B373" s="38">
        <v>399</v>
      </c>
      <c r="C373" s="106" t="s">
        <v>496</v>
      </c>
      <c r="D373" s="85" t="s">
        <v>474</v>
      </c>
      <c r="E373" s="48" t="s">
        <v>454</v>
      </c>
      <c r="F373" s="35" t="s">
        <v>10</v>
      </c>
      <c r="G373" s="88" t="s">
        <v>169</v>
      </c>
      <c r="H373" s="57">
        <v>2665.213</v>
      </c>
      <c r="I373" s="57">
        <v>2269.648</v>
      </c>
      <c r="J373" s="77">
        <f t="shared" si="6"/>
        <v>17.428473490162343</v>
      </c>
      <c r="K373" s="57">
        <v>395.445</v>
      </c>
      <c r="L373" s="57">
        <v>-116.04</v>
      </c>
      <c r="M373" s="85" t="s">
        <v>6</v>
      </c>
    </row>
    <row r="374" spans="1:13" s="40" customFormat="1" ht="49.5" customHeight="1">
      <c r="A374" s="74">
        <v>371</v>
      </c>
      <c r="B374" s="38">
        <v>330</v>
      </c>
      <c r="C374" s="106" t="s">
        <v>496</v>
      </c>
      <c r="D374" s="85" t="s">
        <v>389</v>
      </c>
      <c r="E374" s="56" t="s">
        <v>454</v>
      </c>
      <c r="F374" s="37" t="s">
        <v>10</v>
      </c>
      <c r="G374" s="85" t="s">
        <v>138</v>
      </c>
      <c r="H374" s="77">
        <v>2648.452</v>
      </c>
      <c r="I374" s="77">
        <v>3952.45</v>
      </c>
      <c r="J374" s="77">
        <f t="shared" si="6"/>
        <v>-32.992144113145</v>
      </c>
      <c r="K374" s="77">
        <v>73.783</v>
      </c>
      <c r="L374" s="77">
        <v>-69.735</v>
      </c>
      <c r="M374" s="41" t="s">
        <v>6</v>
      </c>
    </row>
    <row r="375" spans="1:13" s="40" customFormat="1" ht="49.5" customHeight="1">
      <c r="A375" s="81">
        <v>372</v>
      </c>
      <c r="B375" s="38" t="s">
        <v>496</v>
      </c>
      <c r="C375" s="106" t="s">
        <v>496</v>
      </c>
      <c r="D375" s="99" t="s">
        <v>506</v>
      </c>
      <c r="E375" s="95" t="s">
        <v>454</v>
      </c>
      <c r="F375" s="83" t="s">
        <v>10</v>
      </c>
      <c r="G375" s="95" t="s">
        <v>85</v>
      </c>
      <c r="H375" s="59">
        <v>2642.572</v>
      </c>
      <c r="I375" s="59">
        <v>1467.875</v>
      </c>
      <c r="J375" s="68">
        <f t="shared" si="6"/>
        <v>80.02704589968492</v>
      </c>
      <c r="K375" s="59">
        <v>45.033</v>
      </c>
      <c r="L375" s="59">
        <v>-0.397</v>
      </c>
      <c r="M375" s="85" t="s">
        <v>6</v>
      </c>
    </row>
    <row r="376" spans="1:13" s="40" customFormat="1" ht="49.5" customHeight="1">
      <c r="A376" s="74">
        <v>373</v>
      </c>
      <c r="B376" s="38" t="s">
        <v>496</v>
      </c>
      <c r="C376" s="106" t="s">
        <v>496</v>
      </c>
      <c r="D376" s="85" t="s">
        <v>507</v>
      </c>
      <c r="E376" s="95" t="s">
        <v>454</v>
      </c>
      <c r="F376" s="83" t="s">
        <v>10</v>
      </c>
      <c r="G376" s="85" t="s">
        <v>417</v>
      </c>
      <c r="H376" s="59">
        <v>2607.705</v>
      </c>
      <c r="I376" s="59">
        <v>1189.019</v>
      </c>
      <c r="J376" s="68">
        <f t="shared" si="6"/>
        <v>119.3156711541195</v>
      </c>
      <c r="K376" s="59">
        <v>10.478</v>
      </c>
      <c r="L376" s="59">
        <v>1.118</v>
      </c>
      <c r="M376" s="85" t="s">
        <v>6</v>
      </c>
    </row>
    <row r="377" spans="1:13" s="40" customFormat="1" ht="49.5" customHeight="1">
      <c r="A377" s="81">
        <v>374</v>
      </c>
      <c r="B377" s="38" t="s">
        <v>496</v>
      </c>
      <c r="C377" s="106" t="s">
        <v>496</v>
      </c>
      <c r="D377" s="85" t="s">
        <v>508</v>
      </c>
      <c r="E377" s="95" t="s">
        <v>454</v>
      </c>
      <c r="F377" s="83" t="s">
        <v>94</v>
      </c>
      <c r="G377" s="85" t="s">
        <v>417</v>
      </c>
      <c r="H377" s="59">
        <v>2607.414</v>
      </c>
      <c r="I377" s="59">
        <v>1560.622</v>
      </c>
      <c r="J377" s="68">
        <f t="shared" si="6"/>
        <v>67.07530715317355</v>
      </c>
      <c r="K377" s="59">
        <v>132.124</v>
      </c>
      <c r="L377" s="59">
        <v>2.052</v>
      </c>
      <c r="M377" s="88" t="s">
        <v>6</v>
      </c>
    </row>
    <row r="378" spans="1:13" s="40" customFormat="1" ht="49.5" customHeight="1">
      <c r="A378" s="74">
        <v>375</v>
      </c>
      <c r="B378" s="38" t="s">
        <v>496</v>
      </c>
      <c r="C378" s="106" t="s">
        <v>496</v>
      </c>
      <c r="D378" s="85" t="s">
        <v>509</v>
      </c>
      <c r="E378" s="85" t="s">
        <v>527</v>
      </c>
      <c r="F378" s="83" t="s">
        <v>11</v>
      </c>
      <c r="G378" s="85" t="s">
        <v>105</v>
      </c>
      <c r="H378" s="59">
        <v>2573.408</v>
      </c>
      <c r="I378" s="59">
        <v>670.433</v>
      </c>
      <c r="J378" s="68">
        <f t="shared" si="6"/>
        <v>283.8426807749618</v>
      </c>
      <c r="K378" s="59">
        <v>828.873</v>
      </c>
      <c r="L378" s="59">
        <v>870.447</v>
      </c>
      <c r="M378" s="88" t="s">
        <v>6</v>
      </c>
    </row>
    <row r="379" spans="1:13" s="40" customFormat="1" ht="49.5" customHeight="1">
      <c r="A379" s="81">
        <v>376</v>
      </c>
      <c r="B379" s="38">
        <v>362</v>
      </c>
      <c r="C379" s="106" t="s">
        <v>496</v>
      </c>
      <c r="D379" s="85" t="s">
        <v>408</v>
      </c>
      <c r="E379" s="48" t="s">
        <v>454</v>
      </c>
      <c r="F379" s="37" t="s">
        <v>4</v>
      </c>
      <c r="G379" s="85" t="s">
        <v>169</v>
      </c>
      <c r="H379" s="77">
        <v>2543.128</v>
      </c>
      <c r="I379" s="77">
        <v>3443.319</v>
      </c>
      <c r="J379" s="77">
        <f t="shared" si="6"/>
        <v>-26.14311947281096</v>
      </c>
      <c r="K379" s="77">
        <v>119.649</v>
      </c>
      <c r="L379" s="77">
        <v>34.762</v>
      </c>
      <c r="M379" s="41" t="s">
        <v>6</v>
      </c>
    </row>
    <row r="380" spans="1:13" s="40" customFormat="1" ht="49.5" customHeight="1">
      <c r="A380" s="74">
        <v>377</v>
      </c>
      <c r="B380" s="38">
        <v>323</v>
      </c>
      <c r="C380" s="106" t="s">
        <v>496</v>
      </c>
      <c r="D380" s="85" t="s">
        <v>292</v>
      </c>
      <c r="E380" s="85" t="s">
        <v>454</v>
      </c>
      <c r="F380" s="37" t="s">
        <v>11</v>
      </c>
      <c r="G380" s="85" t="s">
        <v>128</v>
      </c>
      <c r="H380" s="77">
        <v>2491.277</v>
      </c>
      <c r="I380" s="77">
        <v>4057.1</v>
      </c>
      <c r="J380" s="77">
        <f t="shared" si="6"/>
        <v>-38.59463656306228</v>
      </c>
      <c r="K380" s="77">
        <v>483.329</v>
      </c>
      <c r="L380" s="77">
        <v>-230.491</v>
      </c>
      <c r="M380" s="41" t="s">
        <v>6</v>
      </c>
    </row>
    <row r="381" spans="1:13" s="40" customFormat="1" ht="49.5" customHeight="1">
      <c r="A381" s="81">
        <v>378</v>
      </c>
      <c r="B381" s="38" t="s">
        <v>496</v>
      </c>
      <c r="C381" s="106" t="s">
        <v>496</v>
      </c>
      <c r="D381" s="88" t="s">
        <v>510</v>
      </c>
      <c r="E381" s="95" t="s">
        <v>454</v>
      </c>
      <c r="F381" s="88" t="s">
        <v>8</v>
      </c>
      <c r="G381" s="85" t="s">
        <v>530</v>
      </c>
      <c r="H381" s="59">
        <v>2383.918</v>
      </c>
      <c r="I381" s="59">
        <v>1214.916</v>
      </c>
      <c r="J381" s="68">
        <f t="shared" si="6"/>
        <v>96.22080868142326</v>
      </c>
      <c r="K381" s="59">
        <v>281.074</v>
      </c>
      <c r="L381" s="59">
        <v>135.842</v>
      </c>
      <c r="M381" s="88" t="s">
        <v>6</v>
      </c>
    </row>
    <row r="382" spans="1:13" s="40" customFormat="1" ht="49.5" customHeight="1">
      <c r="A382" s="74">
        <v>379</v>
      </c>
      <c r="B382" s="5">
        <v>379</v>
      </c>
      <c r="C382" s="106" t="s">
        <v>496</v>
      </c>
      <c r="D382" s="85" t="s">
        <v>406</v>
      </c>
      <c r="E382" s="60" t="s">
        <v>454</v>
      </c>
      <c r="F382" s="37" t="s">
        <v>10</v>
      </c>
      <c r="G382" s="85" t="s">
        <v>138</v>
      </c>
      <c r="H382" s="77">
        <v>2376.992</v>
      </c>
      <c r="I382" s="77">
        <v>3241.495</v>
      </c>
      <c r="J382" s="77">
        <f t="shared" si="6"/>
        <v>-26.669885346113432</v>
      </c>
      <c r="K382" s="77">
        <v>185.591</v>
      </c>
      <c r="L382" s="77">
        <v>31.664</v>
      </c>
      <c r="M382" s="41" t="s">
        <v>6</v>
      </c>
    </row>
    <row r="383" spans="1:13" s="40" customFormat="1" ht="49.5" customHeight="1">
      <c r="A383" s="81">
        <v>380</v>
      </c>
      <c r="B383" s="81">
        <v>275</v>
      </c>
      <c r="C383" s="106" t="s">
        <v>496</v>
      </c>
      <c r="D383" s="37" t="s">
        <v>73</v>
      </c>
      <c r="E383" s="48" t="s">
        <v>454</v>
      </c>
      <c r="F383" s="37" t="s">
        <v>10</v>
      </c>
      <c r="G383" s="85" t="s">
        <v>169</v>
      </c>
      <c r="H383" s="77">
        <v>2326.361</v>
      </c>
      <c r="I383" s="77">
        <v>5067.31</v>
      </c>
      <c r="J383" s="77">
        <f t="shared" si="6"/>
        <v>-54.09080952221199</v>
      </c>
      <c r="K383" s="77">
        <v>230.471</v>
      </c>
      <c r="L383" s="77">
        <v>44.432</v>
      </c>
      <c r="M383" s="41" t="s">
        <v>6</v>
      </c>
    </row>
    <row r="384" spans="1:13" s="40" customFormat="1" ht="49.5" customHeight="1">
      <c r="A384" s="74">
        <v>381</v>
      </c>
      <c r="B384" s="38" t="s">
        <v>496</v>
      </c>
      <c r="C384" s="106" t="s">
        <v>496</v>
      </c>
      <c r="D384" s="85" t="s">
        <v>511</v>
      </c>
      <c r="E384" s="95" t="s">
        <v>454</v>
      </c>
      <c r="F384" s="83" t="s">
        <v>10</v>
      </c>
      <c r="G384" s="85" t="s">
        <v>85</v>
      </c>
      <c r="H384" s="59">
        <v>2307.964</v>
      </c>
      <c r="I384" s="59">
        <v>1029.408</v>
      </c>
      <c r="J384" s="68">
        <f t="shared" si="6"/>
        <v>124.20303708539278</v>
      </c>
      <c r="K384" s="59">
        <v>331.554</v>
      </c>
      <c r="L384" s="59">
        <v>47.722</v>
      </c>
      <c r="M384" s="85" t="s">
        <v>6</v>
      </c>
    </row>
    <row r="385" spans="1:13" s="40" customFormat="1" ht="49.5" customHeight="1">
      <c r="A385" s="81">
        <v>382</v>
      </c>
      <c r="B385" s="38" t="s">
        <v>496</v>
      </c>
      <c r="C385" s="106" t="s">
        <v>496</v>
      </c>
      <c r="D385" s="85" t="s">
        <v>512</v>
      </c>
      <c r="E385" s="95" t="s">
        <v>454</v>
      </c>
      <c r="F385" s="83" t="s">
        <v>11</v>
      </c>
      <c r="G385" s="85" t="s">
        <v>417</v>
      </c>
      <c r="H385" s="59">
        <v>2251.964</v>
      </c>
      <c r="I385" s="59">
        <v>536.112</v>
      </c>
      <c r="J385" s="68">
        <f t="shared" si="6"/>
        <v>320.0547646760379</v>
      </c>
      <c r="K385" s="59">
        <v>40.838</v>
      </c>
      <c r="L385" s="59">
        <v>15.138</v>
      </c>
      <c r="M385" s="85" t="s">
        <v>6</v>
      </c>
    </row>
    <row r="386" spans="1:13" s="40" customFormat="1" ht="49.5" customHeight="1">
      <c r="A386" s="74">
        <v>383</v>
      </c>
      <c r="B386" s="38" t="s">
        <v>496</v>
      </c>
      <c r="C386" s="106" t="s">
        <v>496</v>
      </c>
      <c r="D386" s="101" t="s">
        <v>571</v>
      </c>
      <c r="E386" s="95" t="s">
        <v>454</v>
      </c>
      <c r="F386" s="28" t="s">
        <v>4</v>
      </c>
      <c r="G386" s="85" t="s">
        <v>169</v>
      </c>
      <c r="H386" s="59">
        <v>2205.613</v>
      </c>
      <c r="I386" s="59">
        <v>1089.294</v>
      </c>
      <c r="J386" s="68">
        <f t="shared" si="6"/>
        <v>102.48096473495676</v>
      </c>
      <c r="K386" s="59">
        <v>41.595</v>
      </c>
      <c r="L386" s="59">
        <v>4.263</v>
      </c>
      <c r="M386" s="85" t="s">
        <v>6</v>
      </c>
    </row>
    <row r="387" spans="1:13" s="40" customFormat="1" ht="49.5" customHeight="1">
      <c r="A387" s="81">
        <v>384</v>
      </c>
      <c r="B387" s="38" t="s">
        <v>496</v>
      </c>
      <c r="C387" s="106" t="s">
        <v>496</v>
      </c>
      <c r="D387" s="85" t="s">
        <v>513</v>
      </c>
      <c r="E387" s="48" t="s">
        <v>528</v>
      </c>
      <c r="F387" s="28" t="s">
        <v>4</v>
      </c>
      <c r="G387" s="85" t="s">
        <v>169</v>
      </c>
      <c r="H387" s="59">
        <v>2187.155</v>
      </c>
      <c r="I387" s="59">
        <v>1538.371</v>
      </c>
      <c r="J387" s="68">
        <f t="shared" si="6"/>
        <v>42.17344190705623</v>
      </c>
      <c r="K387" s="59">
        <v>151.735</v>
      </c>
      <c r="L387" s="59">
        <v>126.98</v>
      </c>
      <c r="M387" s="85" t="s">
        <v>6</v>
      </c>
    </row>
    <row r="388" spans="1:13" s="40" customFormat="1" ht="49.5" customHeight="1">
      <c r="A388" s="74">
        <v>385</v>
      </c>
      <c r="B388" s="38" t="s">
        <v>496</v>
      </c>
      <c r="C388" s="106" t="s">
        <v>496</v>
      </c>
      <c r="D388" s="85" t="s">
        <v>514</v>
      </c>
      <c r="E388" s="95" t="s">
        <v>454</v>
      </c>
      <c r="F388" s="83" t="s">
        <v>8</v>
      </c>
      <c r="G388" s="85" t="s">
        <v>181</v>
      </c>
      <c r="H388" s="59">
        <v>2186.842</v>
      </c>
      <c r="I388" s="59">
        <v>1537.722</v>
      </c>
      <c r="J388" s="68">
        <f t="shared" si="6"/>
        <v>42.21309183324424</v>
      </c>
      <c r="K388" s="59">
        <v>268.126</v>
      </c>
      <c r="L388" s="59">
        <v>455.465</v>
      </c>
      <c r="M388" s="85" t="s">
        <v>6</v>
      </c>
    </row>
    <row r="389" spans="1:13" s="40" customFormat="1" ht="49.5" customHeight="1">
      <c r="A389" s="81">
        <v>386</v>
      </c>
      <c r="B389" s="38" t="s">
        <v>496</v>
      </c>
      <c r="C389" s="106" t="s">
        <v>496</v>
      </c>
      <c r="D389" s="85" t="s">
        <v>515</v>
      </c>
      <c r="E389" s="95" t="s">
        <v>454</v>
      </c>
      <c r="F389" s="83" t="s">
        <v>8</v>
      </c>
      <c r="G389" s="85" t="s">
        <v>128</v>
      </c>
      <c r="H389" s="59">
        <v>2174.588</v>
      </c>
      <c r="I389" s="59">
        <v>935.014</v>
      </c>
      <c r="J389" s="68">
        <f t="shared" si="6"/>
        <v>132.57277431140068</v>
      </c>
      <c r="K389" s="59">
        <v>75.329</v>
      </c>
      <c r="L389" s="59">
        <v>8.726</v>
      </c>
      <c r="M389" s="88" t="s">
        <v>6</v>
      </c>
    </row>
    <row r="390" spans="1:13" s="40" customFormat="1" ht="49.5" customHeight="1">
      <c r="A390" s="74">
        <v>387</v>
      </c>
      <c r="B390" s="38" t="s">
        <v>496</v>
      </c>
      <c r="C390" s="106" t="s">
        <v>496</v>
      </c>
      <c r="D390" s="85" t="s">
        <v>516</v>
      </c>
      <c r="E390" s="95" t="s">
        <v>454</v>
      </c>
      <c r="F390" s="83" t="s">
        <v>9</v>
      </c>
      <c r="G390" s="85" t="s">
        <v>90</v>
      </c>
      <c r="H390" s="59">
        <v>2174.587</v>
      </c>
      <c r="I390" s="59">
        <v>1301.323</v>
      </c>
      <c r="J390" s="68">
        <f t="shared" si="6"/>
        <v>67.10586072789</v>
      </c>
      <c r="K390" s="59">
        <v>912.861</v>
      </c>
      <c r="L390" s="59">
        <v>556.402</v>
      </c>
      <c r="M390" s="85" t="s">
        <v>6</v>
      </c>
    </row>
    <row r="391" spans="1:13" s="40" customFormat="1" ht="52.5" customHeight="1">
      <c r="A391" s="81">
        <v>388</v>
      </c>
      <c r="B391" s="74">
        <v>308</v>
      </c>
      <c r="C391" s="106" t="s">
        <v>496</v>
      </c>
      <c r="D391" s="85" t="s">
        <v>347</v>
      </c>
      <c r="E391" s="48" t="s">
        <v>458</v>
      </c>
      <c r="F391" s="28" t="s">
        <v>9</v>
      </c>
      <c r="G391" s="85" t="s">
        <v>256</v>
      </c>
      <c r="H391" s="77">
        <v>2168.96</v>
      </c>
      <c r="I391" s="77">
        <v>4276.594</v>
      </c>
      <c r="J391" s="77">
        <f t="shared" si="6"/>
        <v>-49.28300418510618</v>
      </c>
      <c r="K391" s="77">
        <v>-704.55</v>
      </c>
      <c r="L391" s="77">
        <v>-766.083</v>
      </c>
      <c r="M391" s="78" t="s">
        <v>6</v>
      </c>
    </row>
    <row r="392" spans="1:13" s="40" customFormat="1" ht="31.5" customHeight="1">
      <c r="A392" s="74">
        <v>389</v>
      </c>
      <c r="B392" s="38" t="s">
        <v>496</v>
      </c>
      <c r="C392" s="106" t="s">
        <v>496</v>
      </c>
      <c r="D392" s="85" t="s">
        <v>517</v>
      </c>
      <c r="E392" s="95" t="s">
        <v>454</v>
      </c>
      <c r="F392" s="83" t="s">
        <v>10</v>
      </c>
      <c r="G392" s="85" t="s">
        <v>181</v>
      </c>
      <c r="H392" s="59">
        <v>2167.089</v>
      </c>
      <c r="I392" s="59">
        <v>1468.93</v>
      </c>
      <c r="J392" s="68">
        <f t="shared" si="6"/>
        <v>47.528405029511255</v>
      </c>
      <c r="K392" s="59">
        <v>13.315</v>
      </c>
      <c r="L392" s="59">
        <v>26.723</v>
      </c>
      <c r="M392" s="85" t="s">
        <v>6</v>
      </c>
    </row>
    <row r="393" spans="1:13" s="40" customFormat="1" ht="25.5">
      <c r="A393" s="81">
        <v>390</v>
      </c>
      <c r="B393" s="38" t="s">
        <v>496</v>
      </c>
      <c r="C393" s="106" t="s">
        <v>496</v>
      </c>
      <c r="D393" s="85" t="s">
        <v>518</v>
      </c>
      <c r="E393" s="95" t="s">
        <v>454</v>
      </c>
      <c r="F393" s="83" t="s">
        <v>4</v>
      </c>
      <c r="G393" s="85" t="s">
        <v>169</v>
      </c>
      <c r="H393" s="59">
        <v>2148.69</v>
      </c>
      <c r="I393" s="59">
        <v>1430.702</v>
      </c>
      <c r="J393" s="68">
        <f t="shared" si="6"/>
        <v>50.184315112441304</v>
      </c>
      <c r="K393" s="59">
        <v>154.597</v>
      </c>
      <c r="L393" s="59">
        <v>17.426</v>
      </c>
      <c r="M393" s="88" t="s">
        <v>6</v>
      </c>
    </row>
    <row r="394" spans="1:13" s="40" customFormat="1" ht="38.25">
      <c r="A394" s="74">
        <v>391</v>
      </c>
      <c r="B394" s="38" t="s">
        <v>496</v>
      </c>
      <c r="C394" s="106" t="s">
        <v>496</v>
      </c>
      <c r="D394" s="85" t="s">
        <v>519</v>
      </c>
      <c r="E394" s="95" t="s">
        <v>454</v>
      </c>
      <c r="F394" s="83" t="s">
        <v>94</v>
      </c>
      <c r="G394" s="85" t="s">
        <v>85</v>
      </c>
      <c r="H394" s="59">
        <v>2136.367</v>
      </c>
      <c r="I394" s="59">
        <v>1366.847</v>
      </c>
      <c r="J394" s="68">
        <f t="shared" si="6"/>
        <v>56.29891275321965</v>
      </c>
      <c r="K394" s="59">
        <v>305.419</v>
      </c>
      <c r="L394" s="59">
        <v>156.199</v>
      </c>
      <c r="M394" s="88" t="s">
        <v>6</v>
      </c>
    </row>
    <row r="395" spans="1:13" s="40" customFormat="1" ht="25.5">
      <c r="A395" s="81">
        <v>392</v>
      </c>
      <c r="B395" s="74">
        <v>306</v>
      </c>
      <c r="C395" s="106" t="s">
        <v>496</v>
      </c>
      <c r="D395" s="85" t="s">
        <v>476</v>
      </c>
      <c r="E395" s="56" t="s">
        <v>454</v>
      </c>
      <c r="F395" s="28" t="s">
        <v>10</v>
      </c>
      <c r="G395" s="85" t="s">
        <v>138</v>
      </c>
      <c r="H395" s="77">
        <v>2133.386</v>
      </c>
      <c r="I395" s="77">
        <v>4341.357</v>
      </c>
      <c r="J395" s="77">
        <f t="shared" si="6"/>
        <v>-50.85900560585088</v>
      </c>
      <c r="K395" s="77">
        <v>155.033</v>
      </c>
      <c r="L395" s="77">
        <v>-245.008</v>
      </c>
      <c r="M395" s="78" t="s">
        <v>6</v>
      </c>
    </row>
    <row r="396" spans="1:13" s="40" customFormat="1" ht="25.5">
      <c r="A396" s="74">
        <v>393</v>
      </c>
      <c r="B396" s="74">
        <v>300</v>
      </c>
      <c r="C396" s="106" t="s">
        <v>496</v>
      </c>
      <c r="D396" s="85" t="s">
        <v>75</v>
      </c>
      <c r="E396" s="56" t="s">
        <v>454</v>
      </c>
      <c r="F396" s="28" t="s">
        <v>4</v>
      </c>
      <c r="G396" s="85" t="s">
        <v>152</v>
      </c>
      <c r="H396" s="77">
        <v>2132.851</v>
      </c>
      <c r="I396" s="77">
        <v>4467.96</v>
      </c>
      <c r="J396" s="77">
        <f t="shared" si="6"/>
        <v>-52.26342670928119</v>
      </c>
      <c r="K396" s="77">
        <v>1269.599</v>
      </c>
      <c r="L396" s="77">
        <v>8.112</v>
      </c>
      <c r="M396" s="35" t="s">
        <v>6</v>
      </c>
    </row>
    <row r="397" spans="1:13" s="40" customFormat="1" ht="25.5">
      <c r="A397" s="81">
        <v>394</v>
      </c>
      <c r="B397" s="38" t="s">
        <v>496</v>
      </c>
      <c r="C397" s="106" t="s">
        <v>496</v>
      </c>
      <c r="D397" s="99" t="s">
        <v>520</v>
      </c>
      <c r="E397" s="95" t="s">
        <v>454</v>
      </c>
      <c r="F397" s="83" t="s">
        <v>10</v>
      </c>
      <c r="G397" s="85" t="s">
        <v>181</v>
      </c>
      <c r="H397" s="59">
        <v>2036.002</v>
      </c>
      <c r="I397" s="97" t="s">
        <v>496</v>
      </c>
      <c r="J397" s="98" t="s">
        <v>496</v>
      </c>
      <c r="K397" s="59">
        <v>500.731</v>
      </c>
      <c r="L397" s="59">
        <v>384.618</v>
      </c>
      <c r="M397" s="85" t="s">
        <v>6</v>
      </c>
    </row>
    <row r="398" spans="1:13" s="40" customFormat="1" ht="25.5">
      <c r="A398" s="74">
        <v>395</v>
      </c>
      <c r="B398" s="38" t="s">
        <v>496</v>
      </c>
      <c r="C398" s="106" t="s">
        <v>496</v>
      </c>
      <c r="D398" s="85" t="s">
        <v>521</v>
      </c>
      <c r="E398" s="95" t="s">
        <v>454</v>
      </c>
      <c r="F398" s="83" t="s">
        <v>10</v>
      </c>
      <c r="G398" s="85" t="s">
        <v>168</v>
      </c>
      <c r="H398" s="59">
        <v>1976.981</v>
      </c>
      <c r="I398" s="59">
        <v>1227.026</v>
      </c>
      <c r="J398" s="68">
        <f aca="true" t="shared" si="7" ref="J398:J403">(H398/I398-1)*100</f>
        <v>61.11973177422483</v>
      </c>
      <c r="K398" s="59">
        <v>842.067</v>
      </c>
      <c r="L398" s="59">
        <v>219.086</v>
      </c>
      <c r="M398" s="85" t="s">
        <v>6</v>
      </c>
    </row>
    <row r="399" spans="1:13" s="40" customFormat="1" ht="63.75">
      <c r="A399" s="81">
        <v>396</v>
      </c>
      <c r="B399" s="38" t="s">
        <v>496</v>
      </c>
      <c r="C399" s="106" t="s">
        <v>496</v>
      </c>
      <c r="D399" s="85" t="s">
        <v>522</v>
      </c>
      <c r="E399" s="95" t="s">
        <v>454</v>
      </c>
      <c r="F399" s="83" t="s">
        <v>4</v>
      </c>
      <c r="G399" s="85" t="s">
        <v>530</v>
      </c>
      <c r="H399" s="59">
        <v>1952.639</v>
      </c>
      <c r="I399" s="59">
        <v>1528.469</v>
      </c>
      <c r="J399" s="68">
        <f t="shared" si="7"/>
        <v>27.751298848717234</v>
      </c>
      <c r="K399" s="59">
        <v>502.949</v>
      </c>
      <c r="L399" s="59">
        <v>157.118</v>
      </c>
      <c r="M399" s="88" t="s">
        <v>6</v>
      </c>
    </row>
    <row r="400" spans="1:13" s="40" customFormat="1" ht="38.25">
      <c r="A400" s="74">
        <v>397</v>
      </c>
      <c r="B400" s="38" t="s">
        <v>496</v>
      </c>
      <c r="C400" s="106" t="s">
        <v>496</v>
      </c>
      <c r="D400" s="85" t="s">
        <v>523</v>
      </c>
      <c r="E400" s="85" t="s">
        <v>529</v>
      </c>
      <c r="F400" s="83" t="s">
        <v>10</v>
      </c>
      <c r="G400" s="85" t="s">
        <v>128</v>
      </c>
      <c r="H400" s="59">
        <v>1925.151</v>
      </c>
      <c r="I400" s="59">
        <v>1529.774</v>
      </c>
      <c r="J400" s="68">
        <f t="shared" si="7"/>
        <v>25.845451681097998</v>
      </c>
      <c r="K400" s="59">
        <v>345.043</v>
      </c>
      <c r="L400" s="59">
        <v>35.577</v>
      </c>
      <c r="M400" s="94" t="s">
        <v>6</v>
      </c>
    </row>
    <row r="401" spans="1:13" s="40" customFormat="1" ht="38.25">
      <c r="A401" s="81">
        <v>398</v>
      </c>
      <c r="B401" s="38">
        <v>310</v>
      </c>
      <c r="C401" s="106" t="s">
        <v>496</v>
      </c>
      <c r="D401" s="85" t="s">
        <v>361</v>
      </c>
      <c r="E401" s="85" t="s">
        <v>454</v>
      </c>
      <c r="F401" s="28" t="s">
        <v>94</v>
      </c>
      <c r="G401" s="85" t="s">
        <v>85</v>
      </c>
      <c r="H401" s="77">
        <v>1892.821</v>
      </c>
      <c r="I401" s="77">
        <v>4269.504</v>
      </c>
      <c r="J401" s="77">
        <f t="shared" si="7"/>
        <v>-55.66648959691805</v>
      </c>
      <c r="K401" s="77">
        <v>152.4</v>
      </c>
      <c r="L401" s="77">
        <v>1.915</v>
      </c>
      <c r="M401" s="78" t="s">
        <v>6</v>
      </c>
    </row>
    <row r="402" spans="1:13" s="40" customFormat="1" ht="38.25">
      <c r="A402" s="74">
        <v>399</v>
      </c>
      <c r="B402" s="38">
        <v>339</v>
      </c>
      <c r="C402" s="106" t="s">
        <v>496</v>
      </c>
      <c r="D402" s="88" t="s">
        <v>343</v>
      </c>
      <c r="E402" s="85" t="s">
        <v>454</v>
      </c>
      <c r="F402" s="37" t="s">
        <v>94</v>
      </c>
      <c r="G402" s="88" t="s">
        <v>103</v>
      </c>
      <c r="H402" s="77">
        <v>1789.864</v>
      </c>
      <c r="I402" s="77">
        <v>3737.383</v>
      </c>
      <c r="J402" s="77">
        <f t="shared" si="7"/>
        <v>-52.10916301593922</v>
      </c>
      <c r="K402" s="77">
        <v>-837.874</v>
      </c>
      <c r="L402" s="77">
        <v>-494.352</v>
      </c>
      <c r="M402" s="41" t="s">
        <v>6</v>
      </c>
    </row>
    <row r="403" spans="1:13" s="40" customFormat="1" ht="25.5">
      <c r="A403" s="81">
        <v>400</v>
      </c>
      <c r="B403" s="38">
        <v>341</v>
      </c>
      <c r="C403" s="106" t="s">
        <v>496</v>
      </c>
      <c r="D403" s="85" t="s">
        <v>282</v>
      </c>
      <c r="E403" s="85" t="s">
        <v>454</v>
      </c>
      <c r="F403" s="37" t="s">
        <v>10</v>
      </c>
      <c r="G403" s="85" t="s">
        <v>169</v>
      </c>
      <c r="H403" s="77">
        <v>1657.676</v>
      </c>
      <c r="I403" s="77">
        <v>3716.789</v>
      </c>
      <c r="J403" s="77">
        <f t="shared" si="7"/>
        <v>-55.40032000740425</v>
      </c>
      <c r="K403" s="77">
        <v>197.403</v>
      </c>
      <c r="L403" s="77">
        <v>14.22</v>
      </c>
      <c r="M403" s="41" t="s">
        <v>6</v>
      </c>
    </row>
    <row r="404" spans="1:13" s="40" customFormat="1" ht="12.75">
      <c r="A404" s="110"/>
      <c r="B404" s="110"/>
      <c r="C404" s="110"/>
      <c r="D404" s="111"/>
      <c r="E404" s="112" t="s">
        <v>572</v>
      </c>
      <c r="F404" s="112"/>
      <c r="G404" s="112"/>
      <c r="H404" s="113">
        <f>SUM(H4:H403)</f>
        <v>12623921.212029358</v>
      </c>
      <c r="I404" s="113">
        <f>SUM(I4:I403)</f>
        <v>11422554.52470101</v>
      </c>
      <c r="J404" s="114">
        <f>AVERAGE(J4:J403)</f>
        <v>17.388288328439156</v>
      </c>
      <c r="K404" s="113">
        <f>SUM(K4:K403)</f>
        <v>2418635.120656003</v>
      </c>
      <c r="L404" s="113">
        <f>SUM(L4:L403)</f>
        <v>1699048.0734130025</v>
      </c>
      <c r="M404" s="77"/>
    </row>
    <row r="405" spans="1:13" s="40" customFormat="1" ht="14.25">
      <c r="A405" s="17"/>
      <c r="B405" s="63"/>
      <c r="C405" s="63"/>
      <c r="D405" s="64"/>
      <c r="E405" s="65"/>
      <c r="F405" s="64"/>
      <c r="G405" s="65"/>
      <c r="H405" s="66"/>
      <c r="I405" s="66"/>
      <c r="J405" s="66"/>
      <c r="K405" s="66"/>
      <c r="L405" s="66"/>
      <c r="M405" s="64"/>
    </row>
    <row r="406" spans="1:13" s="40" customFormat="1" ht="16.5">
      <c r="A406" s="115" t="s">
        <v>573</v>
      </c>
      <c r="B406" s="12"/>
      <c r="C406" s="12"/>
      <c r="D406" s="11"/>
      <c r="E406" s="13"/>
      <c r="F406" s="11"/>
      <c r="G406" s="13"/>
      <c r="H406" s="23"/>
      <c r="I406" s="23"/>
      <c r="J406" s="24"/>
      <c r="K406" s="23"/>
      <c r="L406" s="24"/>
      <c r="M406" s="11"/>
    </row>
    <row r="407" spans="1:13" s="40" customFormat="1" ht="18">
      <c r="A407" s="46" t="s">
        <v>574</v>
      </c>
      <c r="B407" s="12"/>
      <c r="C407" s="12"/>
      <c r="D407" s="11"/>
      <c r="E407" s="13"/>
      <c r="F407" s="11"/>
      <c r="G407" s="13"/>
      <c r="H407" s="23"/>
      <c r="I407" s="23"/>
      <c r="J407" s="24"/>
      <c r="K407" s="23"/>
      <c r="L407" s="24"/>
      <c r="M407" s="11"/>
    </row>
    <row r="408" spans="1:13" s="40" customFormat="1" ht="18">
      <c r="A408" s="46" t="s">
        <v>575</v>
      </c>
      <c r="B408" s="12"/>
      <c r="C408" s="12"/>
      <c r="D408" s="11"/>
      <c r="E408" s="13"/>
      <c r="F408" s="11"/>
      <c r="G408" s="13"/>
      <c r="H408" s="23"/>
      <c r="I408" s="23"/>
      <c r="J408" s="24"/>
      <c r="K408" s="23"/>
      <c r="L408" s="24"/>
      <c r="M408" s="11"/>
    </row>
    <row r="409" spans="1:13" s="40" customFormat="1" ht="18">
      <c r="A409" s="46" t="s">
        <v>576</v>
      </c>
      <c r="B409" s="12"/>
      <c r="C409" s="12"/>
      <c r="D409" s="11"/>
      <c r="E409" s="13"/>
      <c r="F409" s="11"/>
      <c r="G409" s="13"/>
      <c r="H409" s="23"/>
      <c r="I409" s="23"/>
      <c r="J409" s="24"/>
      <c r="K409" s="23"/>
      <c r="L409" s="24"/>
      <c r="M409" s="11"/>
    </row>
    <row r="410" spans="1:13" s="40" customFormat="1" ht="18">
      <c r="A410" s="46" t="s">
        <v>577</v>
      </c>
      <c r="B410" s="12"/>
      <c r="C410" s="12"/>
      <c r="D410" s="11"/>
      <c r="E410" s="13"/>
      <c r="F410" s="11"/>
      <c r="G410" s="13"/>
      <c r="H410" s="23"/>
      <c r="I410" s="23"/>
      <c r="J410" s="24"/>
      <c r="K410" s="23"/>
      <c r="L410" s="24"/>
      <c r="M410" s="11"/>
    </row>
    <row r="411" spans="1:13" s="10" customFormat="1" ht="18">
      <c r="A411" s="46" t="s">
        <v>578</v>
      </c>
      <c r="B411" s="12"/>
      <c r="C411" s="12"/>
      <c r="D411" s="11"/>
      <c r="E411" s="13"/>
      <c r="F411" s="11"/>
      <c r="G411" s="13"/>
      <c r="H411" s="23"/>
      <c r="I411" s="23"/>
      <c r="J411" s="24"/>
      <c r="K411" s="23"/>
      <c r="L411" s="24"/>
      <c r="M411" s="11"/>
    </row>
    <row r="412" spans="1:13" s="18" customFormat="1" ht="12.75">
      <c r="A412" s="11"/>
      <c r="B412" s="12"/>
      <c r="C412" s="12"/>
      <c r="D412" s="11"/>
      <c r="E412" s="13"/>
      <c r="F412" s="11"/>
      <c r="G412" s="13"/>
      <c r="H412" s="23"/>
      <c r="I412" s="23"/>
      <c r="J412" s="24"/>
      <c r="K412" s="23"/>
      <c r="L412" s="24"/>
      <c r="M412" s="11"/>
    </row>
    <row r="413" spans="1:13" s="10" customFormat="1" ht="12.75">
      <c r="A413" s="11"/>
      <c r="B413" s="12"/>
      <c r="C413" s="12"/>
      <c r="D413" s="11"/>
      <c r="E413" s="13"/>
      <c r="F413" s="11"/>
      <c r="G413" s="13"/>
      <c r="H413" s="23"/>
      <c r="I413" s="23"/>
      <c r="J413" s="24"/>
      <c r="K413" s="23"/>
      <c r="L413" s="24"/>
      <c r="M413" s="11"/>
    </row>
    <row r="414" spans="1:13" s="10" customFormat="1" ht="12.75">
      <c r="A414" s="11"/>
      <c r="B414" s="12"/>
      <c r="C414" s="12"/>
      <c r="D414" s="11"/>
      <c r="E414" s="13"/>
      <c r="F414" s="11"/>
      <c r="G414" s="13"/>
      <c r="H414" s="23"/>
      <c r="I414" s="23"/>
      <c r="J414" s="24"/>
      <c r="K414" s="23"/>
      <c r="L414" s="24"/>
      <c r="M414" s="11"/>
    </row>
    <row r="415" spans="1:13" s="10" customFormat="1" ht="12.75">
      <c r="A415" s="11"/>
      <c r="B415" s="12"/>
      <c r="C415" s="12"/>
      <c r="D415" s="11"/>
      <c r="E415" s="13"/>
      <c r="F415" s="11"/>
      <c r="G415" s="13"/>
      <c r="H415" s="23"/>
      <c r="I415" s="23"/>
      <c r="J415" s="24"/>
      <c r="K415" s="23"/>
      <c r="L415" s="24"/>
      <c r="M415" s="11"/>
    </row>
    <row r="416" spans="1:13" s="10" customFormat="1" ht="12.75">
      <c r="A416" s="11"/>
      <c r="B416" s="12"/>
      <c r="C416" s="12"/>
      <c r="D416" s="11"/>
      <c r="E416" s="13"/>
      <c r="F416" s="11"/>
      <c r="G416" s="13"/>
      <c r="H416" s="23"/>
      <c r="I416" s="23"/>
      <c r="J416" s="24"/>
      <c r="K416" s="23"/>
      <c r="L416" s="24"/>
      <c r="M416" s="11"/>
    </row>
    <row r="417" spans="1:13" s="10" customFormat="1" ht="12.75">
      <c r="A417" s="11"/>
      <c r="B417" s="12"/>
      <c r="C417" s="12"/>
      <c r="D417" s="11"/>
      <c r="E417" s="13"/>
      <c r="F417" s="11"/>
      <c r="G417" s="13"/>
      <c r="H417" s="23"/>
      <c r="I417" s="23"/>
      <c r="J417" s="24"/>
      <c r="K417" s="23"/>
      <c r="L417" s="24"/>
      <c r="M417" s="11"/>
    </row>
    <row r="418" spans="1:13" s="10" customFormat="1" ht="12.75">
      <c r="A418" s="11"/>
      <c r="B418" s="12"/>
      <c r="C418" s="12"/>
      <c r="D418" s="11"/>
      <c r="E418" s="13"/>
      <c r="F418" s="11"/>
      <c r="G418" s="13"/>
      <c r="H418" s="23"/>
      <c r="I418" s="23"/>
      <c r="J418" s="24"/>
      <c r="K418" s="23"/>
      <c r="L418" s="24"/>
      <c r="M418" s="11"/>
    </row>
    <row r="419" spans="1:13" s="10" customFormat="1" ht="12.75">
      <c r="A419" s="11"/>
      <c r="B419" s="12"/>
      <c r="C419" s="12"/>
      <c r="D419" s="11"/>
      <c r="E419" s="13"/>
      <c r="F419" s="11"/>
      <c r="G419" s="13"/>
      <c r="H419" s="23"/>
      <c r="I419" s="23"/>
      <c r="J419" s="24"/>
      <c r="K419" s="23"/>
      <c r="L419" s="24"/>
      <c r="M419" s="11"/>
    </row>
    <row r="420" spans="1:13" s="10" customFormat="1" ht="12.75">
      <c r="A420" s="11"/>
      <c r="B420" s="12"/>
      <c r="C420" s="12"/>
      <c r="D420" s="11"/>
      <c r="E420" s="13"/>
      <c r="F420" s="11"/>
      <c r="G420" s="13"/>
      <c r="H420" s="23"/>
      <c r="I420" s="23"/>
      <c r="J420" s="24"/>
      <c r="K420" s="23"/>
      <c r="L420" s="24"/>
      <c r="M420" s="11"/>
    </row>
    <row r="421" spans="1:13" s="10" customFormat="1" ht="12.75">
      <c r="A421" s="11"/>
      <c r="B421" s="12"/>
      <c r="C421" s="12"/>
      <c r="D421" s="11"/>
      <c r="E421" s="13"/>
      <c r="F421" s="11"/>
      <c r="G421" s="13"/>
      <c r="H421" s="23"/>
      <c r="I421" s="23"/>
      <c r="J421" s="24"/>
      <c r="K421" s="23"/>
      <c r="L421" s="24"/>
      <c r="M421" s="11"/>
    </row>
    <row r="422" spans="1:13" s="64" customFormat="1" ht="12.75">
      <c r="A422" s="11"/>
      <c r="B422" s="12"/>
      <c r="C422" s="12"/>
      <c r="D422" s="11"/>
      <c r="E422" s="13"/>
      <c r="F422" s="11"/>
      <c r="G422" s="13"/>
      <c r="H422" s="23"/>
      <c r="I422" s="23"/>
      <c r="J422" s="24"/>
      <c r="K422" s="23"/>
      <c r="L422" s="24"/>
      <c r="M422" s="11"/>
    </row>
    <row r="423" spans="1:13" s="10" customFormat="1" ht="12.75">
      <c r="A423" s="11"/>
      <c r="B423" s="12"/>
      <c r="C423" s="12"/>
      <c r="D423" s="11"/>
      <c r="E423" s="13"/>
      <c r="F423" s="11"/>
      <c r="G423" s="13"/>
      <c r="H423" s="23"/>
      <c r="I423" s="23"/>
      <c r="J423" s="24"/>
      <c r="K423" s="23"/>
      <c r="L423" s="24"/>
      <c r="M423" s="11"/>
    </row>
    <row r="424" spans="1:13" s="10" customFormat="1" ht="12.75">
      <c r="A424" s="11"/>
      <c r="B424" s="12"/>
      <c r="C424" s="12"/>
      <c r="D424" s="11"/>
      <c r="E424" s="13"/>
      <c r="F424" s="11"/>
      <c r="G424" s="13"/>
      <c r="H424" s="23"/>
      <c r="I424" s="23"/>
      <c r="J424" s="24"/>
      <c r="K424" s="23"/>
      <c r="L424" s="24"/>
      <c r="M424" s="11"/>
    </row>
    <row r="425" spans="1:13" s="10" customFormat="1" ht="12.75">
      <c r="A425" s="11"/>
      <c r="B425" s="12"/>
      <c r="C425" s="12"/>
      <c r="D425" s="11"/>
      <c r="E425" s="13"/>
      <c r="F425" s="11"/>
      <c r="G425" s="13"/>
      <c r="H425" s="23"/>
      <c r="I425" s="23"/>
      <c r="J425" s="24"/>
      <c r="K425" s="23"/>
      <c r="L425" s="24"/>
      <c r="M425" s="11"/>
    </row>
    <row r="426" spans="1:13" s="10" customFormat="1" ht="12.75">
      <c r="A426" s="11"/>
      <c r="B426" s="12"/>
      <c r="C426" s="12"/>
      <c r="D426" s="11"/>
      <c r="E426" s="13"/>
      <c r="F426" s="11"/>
      <c r="G426" s="13"/>
      <c r="H426" s="23"/>
      <c r="I426" s="23"/>
      <c r="J426" s="24"/>
      <c r="K426" s="23"/>
      <c r="L426" s="24"/>
      <c r="M426" s="11"/>
    </row>
    <row r="427" spans="1:13" s="10" customFormat="1" ht="12.75">
      <c r="A427" s="11"/>
      <c r="B427" s="12"/>
      <c r="C427" s="12"/>
      <c r="D427" s="11"/>
      <c r="E427" s="13"/>
      <c r="F427" s="11"/>
      <c r="G427" s="13"/>
      <c r="H427" s="23"/>
      <c r="I427" s="23"/>
      <c r="J427" s="24"/>
      <c r="K427" s="23"/>
      <c r="L427" s="24"/>
      <c r="M427" s="11"/>
    </row>
    <row r="428" spans="1:13" s="10" customFormat="1" ht="12.75">
      <c r="A428" s="11"/>
      <c r="B428" s="12"/>
      <c r="C428" s="12"/>
      <c r="D428" s="11"/>
      <c r="E428" s="13"/>
      <c r="F428" s="11"/>
      <c r="G428" s="13"/>
      <c r="H428" s="23"/>
      <c r="I428" s="23"/>
      <c r="J428" s="24"/>
      <c r="K428" s="23"/>
      <c r="L428" s="24"/>
      <c r="M428" s="11"/>
    </row>
    <row r="429" spans="1:13" s="10" customFormat="1" ht="12.75">
      <c r="A429" s="11"/>
      <c r="B429" s="12"/>
      <c r="C429" s="12"/>
      <c r="D429" s="11"/>
      <c r="E429" s="13"/>
      <c r="F429" s="11"/>
      <c r="G429" s="13"/>
      <c r="H429" s="23"/>
      <c r="I429" s="23"/>
      <c r="J429" s="24"/>
      <c r="K429" s="23"/>
      <c r="L429" s="24"/>
      <c r="M429" s="11"/>
    </row>
    <row r="430" spans="1:13" s="10" customFormat="1" ht="12.75">
      <c r="A430" s="11"/>
      <c r="B430" s="12"/>
      <c r="C430" s="12"/>
      <c r="D430" s="11"/>
      <c r="E430" s="13"/>
      <c r="F430" s="11"/>
      <c r="G430" s="13"/>
      <c r="H430" s="23"/>
      <c r="I430" s="23"/>
      <c r="J430" s="24"/>
      <c r="K430" s="23"/>
      <c r="L430" s="24"/>
      <c r="M430" s="11"/>
    </row>
    <row r="431" spans="1:13" s="10" customFormat="1" ht="12.75">
      <c r="A431" s="11"/>
      <c r="B431" s="12"/>
      <c r="C431" s="12"/>
      <c r="D431" s="11"/>
      <c r="E431" s="13"/>
      <c r="F431" s="11"/>
      <c r="G431" s="13"/>
      <c r="H431" s="23"/>
      <c r="I431" s="23"/>
      <c r="J431" s="24"/>
      <c r="K431" s="23"/>
      <c r="L431" s="24"/>
      <c r="M431" s="11"/>
    </row>
    <row r="432" spans="1:13" s="10" customFormat="1" ht="12.75">
      <c r="A432" s="11"/>
      <c r="B432" s="12"/>
      <c r="C432" s="12"/>
      <c r="D432" s="11"/>
      <c r="E432" s="13"/>
      <c r="F432" s="11"/>
      <c r="G432" s="13"/>
      <c r="H432" s="23"/>
      <c r="I432" s="23"/>
      <c r="J432" s="24"/>
      <c r="K432" s="23"/>
      <c r="L432" s="24"/>
      <c r="M432" s="11"/>
    </row>
    <row r="433" spans="1:13" s="10" customFormat="1" ht="12.75">
      <c r="A433" s="11"/>
      <c r="B433" s="12"/>
      <c r="C433" s="12"/>
      <c r="D433" s="11"/>
      <c r="E433" s="13"/>
      <c r="F433" s="11"/>
      <c r="G433" s="13"/>
      <c r="H433" s="23"/>
      <c r="I433" s="23"/>
      <c r="J433" s="24"/>
      <c r="K433" s="23"/>
      <c r="L433" s="24"/>
      <c r="M433" s="11"/>
    </row>
    <row r="434" spans="1:13" s="10" customFormat="1" ht="12.75">
      <c r="A434" s="11"/>
      <c r="B434" s="12"/>
      <c r="C434" s="12"/>
      <c r="D434" s="11"/>
      <c r="E434" s="13"/>
      <c r="F434" s="11"/>
      <c r="G434" s="13"/>
      <c r="H434" s="23"/>
      <c r="I434" s="23"/>
      <c r="J434" s="24"/>
      <c r="K434" s="23"/>
      <c r="L434" s="24"/>
      <c r="M434" s="11"/>
    </row>
    <row r="435" spans="1:13" s="10" customFormat="1" ht="12.75">
      <c r="A435" s="11"/>
      <c r="B435" s="12"/>
      <c r="C435" s="12"/>
      <c r="D435" s="11"/>
      <c r="E435" s="13"/>
      <c r="F435" s="11"/>
      <c r="G435" s="13"/>
      <c r="H435" s="23"/>
      <c r="I435" s="23"/>
      <c r="J435" s="24"/>
      <c r="K435" s="23"/>
      <c r="L435" s="24"/>
      <c r="M435" s="11"/>
    </row>
    <row r="436" spans="1:13" s="10" customFormat="1" ht="12.75">
      <c r="A436" s="11"/>
      <c r="B436" s="12"/>
      <c r="C436" s="12"/>
      <c r="D436" s="11"/>
      <c r="E436" s="13"/>
      <c r="F436" s="11"/>
      <c r="G436" s="13"/>
      <c r="H436" s="23"/>
      <c r="I436" s="23"/>
      <c r="J436" s="24"/>
      <c r="K436" s="23"/>
      <c r="L436" s="24"/>
      <c r="M436" s="11"/>
    </row>
    <row r="437" spans="1:13" s="10" customFormat="1" ht="12.75">
      <c r="A437" s="11"/>
      <c r="B437" s="12"/>
      <c r="C437" s="12"/>
      <c r="D437" s="11"/>
      <c r="E437" s="13"/>
      <c r="F437" s="11"/>
      <c r="G437" s="13"/>
      <c r="H437" s="23"/>
      <c r="I437" s="23"/>
      <c r="J437" s="24"/>
      <c r="K437" s="23"/>
      <c r="L437" s="24"/>
      <c r="M437" s="11"/>
    </row>
    <row r="438" spans="1:13" s="10" customFormat="1" ht="12.75">
      <c r="A438" s="11"/>
      <c r="B438" s="12"/>
      <c r="C438" s="12"/>
      <c r="D438" s="11"/>
      <c r="E438" s="13"/>
      <c r="F438" s="11"/>
      <c r="G438" s="13"/>
      <c r="H438" s="23"/>
      <c r="I438" s="23"/>
      <c r="J438" s="24"/>
      <c r="K438" s="23"/>
      <c r="L438" s="24"/>
      <c r="M438" s="11"/>
    </row>
    <row r="439" spans="1:13" s="10" customFormat="1" ht="12.75">
      <c r="A439" s="11"/>
      <c r="B439" s="12"/>
      <c r="C439" s="12"/>
      <c r="D439" s="11"/>
      <c r="E439" s="13"/>
      <c r="F439" s="11"/>
      <c r="G439" s="13"/>
      <c r="H439" s="23"/>
      <c r="I439" s="23"/>
      <c r="J439" s="24"/>
      <c r="K439" s="23"/>
      <c r="L439" s="24"/>
      <c r="M439" s="11"/>
    </row>
    <row r="440" spans="1:13" s="10" customFormat="1" ht="12.75">
      <c r="A440" s="11"/>
      <c r="B440" s="12"/>
      <c r="C440" s="12"/>
      <c r="D440" s="11"/>
      <c r="E440" s="13"/>
      <c r="F440" s="11"/>
      <c r="G440" s="13"/>
      <c r="H440" s="23"/>
      <c r="I440" s="23"/>
      <c r="J440" s="24"/>
      <c r="K440" s="23"/>
      <c r="L440" s="24"/>
      <c r="M440" s="11"/>
    </row>
    <row r="441" spans="1:13" s="10" customFormat="1" ht="12.75">
      <c r="A441" s="11"/>
      <c r="B441" s="12"/>
      <c r="C441" s="12"/>
      <c r="D441" s="11"/>
      <c r="E441" s="13"/>
      <c r="F441" s="11"/>
      <c r="G441" s="13"/>
      <c r="H441" s="23"/>
      <c r="I441" s="23"/>
      <c r="J441" s="24"/>
      <c r="K441" s="23"/>
      <c r="L441" s="24"/>
      <c r="M441" s="11"/>
    </row>
    <row r="442" spans="1:13" s="10" customFormat="1" ht="12.75">
      <c r="A442" s="11"/>
      <c r="B442" s="12"/>
      <c r="C442" s="12"/>
      <c r="D442" s="11"/>
      <c r="E442" s="13"/>
      <c r="F442" s="11"/>
      <c r="G442" s="13"/>
      <c r="H442" s="23"/>
      <c r="I442" s="23"/>
      <c r="J442" s="24"/>
      <c r="K442" s="23"/>
      <c r="L442" s="24"/>
      <c r="M442" s="11"/>
    </row>
    <row r="443" spans="1:13" s="10" customFormat="1" ht="12.75">
      <c r="A443" s="11"/>
      <c r="B443" s="12"/>
      <c r="C443" s="12"/>
      <c r="D443" s="11"/>
      <c r="E443" s="13"/>
      <c r="F443" s="11"/>
      <c r="G443" s="13"/>
      <c r="H443" s="23"/>
      <c r="I443" s="23"/>
      <c r="J443" s="24"/>
      <c r="K443" s="23"/>
      <c r="L443" s="24"/>
      <c r="M443" s="11"/>
    </row>
    <row r="444" spans="1:13" s="10" customFormat="1" ht="12.75">
      <c r="A444" s="11"/>
      <c r="B444" s="12"/>
      <c r="C444" s="12"/>
      <c r="D444" s="11"/>
      <c r="E444" s="13"/>
      <c r="F444" s="11"/>
      <c r="G444" s="13"/>
      <c r="H444" s="23"/>
      <c r="I444" s="23"/>
      <c r="J444" s="24"/>
      <c r="K444" s="23"/>
      <c r="L444" s="24"/>
      <c r="M444" s="11"/>
    </row>
    <row r="445" spans="1:13" s="10" customFormat="1" ht="12.75">
      <c r="A445" s="11"/>
      <c r="B445" s="12"/>
      <c r="C445" s="12"/>
      <c r="D445" s="11"/>
      <c r="E445" s="13"/>
      <c r="F445" s="11"/>
      <c r="G445" s="13"/>
      <c r="H445" s="23"/>
      <c r="I445" s="23"/>
      <c r="J445" s="24"/>
      <c r="K445" s="23"/>
      <c r="L445" s="24"/>
      <c r="M445" s="11"/>
    </row>
    <row r="446" spans="1:13" s="10" customFormat="1" ht="12.75">
      <c r="A446" s="11"/>
      <c r="B446" s="12"/>
      <c r="C446" s="12"/>
      <c r="D446" s="11"/>
      <c r="E446" s="13"/>
      <c r="F446" s="11"/>
      <c r="G446" s="13"/>
      <c r="H446" s="23"/>
      <c r="I446" s="23"/>
      <c r="J446" s="24"/>
      <c r="K446" s="23"/>
      <c r="L446" s="24"/>
      <c r="M446" s="11"/>
    </row>
    <row r="447" spans="1:13" s="10" customFormat="1" ht="12.75">
      <c r="A447" s="11"/>
      <c r="B447" s="12"/>
      <c r="C447" s="12"/>
      <c r="D447" s="11"/>
      <c r="E447" s="13"/>
      <c r="F447" s="11"/>
      <c r="G447" s="13"/>
      <c r="H447" s="23"/>
      <c r="I447" s="23"/>
      <c r="J447" s="24"/>
      <c r="K447" s="23"/>
      <c r="L447" s="24"/>
      <c r="M447" s="11"/>
    </row>
    <row r="448" spans="1:13" s="10" customFormat="1" ht="12.75">
      <c r="A448" s="11"/>
      <c r="B448" s="12"/>
      <c r="C448" s="12"/>
      <c r="D448" s="11"/>
      <c r="E448" s="13"/>
      <c r="F448" s="11"/>
      <c r="G448" s="13"/>
      <c r="H448" s="23"/>
      <c r="I448" s="23"/>
      <c r="J448" s="24"/>
      <c r="K448" s="23"/>
      <c r="L448" s="24"/>
      <c r="M448" s="11"/>
    </row>
    <row r="449" spans="1:13" s="10" customFormat="1" ht="12.75">
      <c r="A449" s="11"/>
      <c r="B449" s="12"/>
      <c r="C449" s="12"/>
      <c r="D449" s="11"/>
      <c r="E449" s="13"/>
      <c r="F449" s="11"/>
      <c r="G449" s="13"/>
      <c r="H449" s="23"/>
      <c r="I449" s="23"/>
      <c r="J449" s="24"/>
      <c r="K449" s="23"/>
      <c r="L449" s="24"/>
      <c r="M449" s="11"/>
    </row>
    <row r="450" spans="1:13" s="10" customFormat="1" ht="12.75">
      <c r="A450" s="11"/>
      <c r="B450" s="12"/>
      <c r="C450" s="12"/>
      <c r="D450" s="11"/>
      <c r="E450" s="13"/>
      <c r="F450" s="11"/>
      <c r="G450" s="13"/>
      <c r="H450" s="23"/>
      <c r="I450" s="23"/>
      <c r="J450" s="24"/>
      <c r="K450" s="23"/>
      <c r="L450" s="24"/>
      <c r="M450" s="11"/>
    </row>
    <row r="451" spans="1:13" s="10" customFormat="1" ht="12.75">
      <c r="A451" s="11"/>
      <c r="B451" s="12"/>
      <c r="C451" s="12"/>
      <c r="D451" s="11"/>
      <c r="E451" s="13"/>
      <c r="F451" s="11"/>
      <c r="G451" s="13"/>
      <c r="H451" s="23"/>
      <c r="I451" s="23"/>
      <c r="J451" s="24"/>
      <c r="K451" s="23"/>
      <c r="L451" s="24"/>
      <c r="M451" s="11"/>
    </row>
    <row r="452" spans="1:13" s="10" customFormat="1" ht="12.75">
      <c r="A452" s="11"/>
      <c r="B452" s="12"/>
      <c r="C452" s="12"/>
      <c r="D452" s="11"/>
      <c r="E452" s="13"/>
      <c r="F452" s="11"/>
      <c r="G452" s="13"/>
      <c r="H452" s="23"/>
      <c r="I452" s="23"/>
      <c r="J452" s="24"/>
      <c r="K452" s="23"/>
      <c r="L452" s="24"/>
      <c r="M452" s="11"/>
    </row>
    <row r="453" spans="1:13" s="10" customFormat="1" ht="12.75">
      <c r="A453" s="11"/>
      <c r="B453" s="12"/>
      <c r="C453" s="12"/>
      <c r="D453" s="11"/>
      <c r="E453" s="13"/>
      <c r="F453" s="11"/>
      <c r="G453" s="13"/>
      <c r="H453" s="23"/>
      <c r="I453" s="23"/>
      <c r="J453" s="24"/>
      <c r="K453" s="23"/>
      <c r="L453" s="24"/>
      <c r="M453" s="11"/>
    </row>
    <row r="454" spans="1:13" s="10" customFormat="1" ht="12.75">
      <c r="A454" s="11"/>
      <c r="B454" s="12"/>
      <c r="C454" s="12"/>
      <c r="D454" s="11"/>
      <c r="E454" s="13"/>
      <c r="F454" s="11"/>
      <c r="G454" s="13"/>
      <c r="H454" s="23"/>
      <c r="I454" s="23"/>
      <c r="J454" s="24"/>
      <c r="K454" s="23"/>
      <c r="L454" s="24"/>
      <c r="M454" s="11"/>
    </row>
    <row r="455" spans="1:13" s="10" customFormat="1" ht="12.75">
      <c r="A455" s="11"/>
      <c r="B455" s="12"/>
      <c r="C455" s="12"/>
      <c r="D455" s="11"/>
      <c r="E455" s="13"/>
      <c r="F455" s="11"/>
      <c r="G455" s="13"/>
      <c r="H455" s="23"/>
      <c r="I455" s="23"/>
      <c r="J455" s="24"/>
      <c r="K455" s="23"/>
      <c r="L455" s="24"/>
      <c r="M455" s="11"/>
    </row>
    <row r="456" spans="1:13" s="10" customFormat="1" ht="12.75">
      <c r="A456" s="11"/>
      <c r="B456" s="12"/>
      <c r="C456" s="12"/>
      <c r="D456" s="11"/>
      <c r="E456" s="13"/>
      <c r="F456" s="11"/>
      <c r="G456" s="13"/>
      <c r="H456" s="23"/>
      <c r="I456" s="23"/>
      <c r="J456" s="24"/>
      <c r="K456" s="23"/>
      <c r="L456" s="24"/>
      <c r="M456" s="11"/>
    </row>
    <row r="457" spans="1:13" s="10" customFormat="1" ht="12.75">
      <c r="A457" s="11"/>
      <c r="B457" s="12"/>
      <c r="C457" s="12"/>
      <c r="D457" s="11"/>
      <c r="E457" s="13"/>
      <c r="F457" s="11"/>
      <c r="G457" s="13"/>
      <c r="H457" s="23"/>
      <c r="I457" s="23"/>
      <c r="J457" s="24"/>
      <c r="K457" s="23"/>
      <c r="L457" s="24"/>
      <c r="M457" s="11"/>
    </row>
    <row r="458" spans="1:13" s="10" customFormat="1" ht="12.75">
      <c r="A458" s="11"/>
      <c r="B458" s="12"/>
      <c r="C458" s="12"/>
      <c r="D458" s="11"/>
      <c r="E458" s="13"/>
      <c r="F458" s="11"/>
      <c r="G458" s="13"/>
      <c r="H458" s="23"/>
      <c r="I458" s="23"/>
      <c r="J458" s="24"/>
      <c r="K458" s="23"/>
      <c r="L458" s="24"/>
      <c r="M458" s="11"/>
    </row>
    <row r="459" spans="1:13" s="10" customFormat="1" ht="12.75">
      <c r="A459" s="11"/>
      <c r="B459" s="12"/>
      <c r="C459" s="12"/>
      <c r="D459" s="11"/>
      <c r="E459" s="13"/>
      <c r="F459" s="11"/>
      <c r="G459" s="13"/>
      <c r="H459" s="23"/>
      <c r="I459" s="23"/>
      <c r="J459" s="24"/>
      <c r="K459" s="23"/>
      <c r="L459" s="24"/>
      <c r="M459" s="11"/>
    </row>
    <row r="460" spans="1:13" s="10" customFormat="1" ht="12.75">
      <c r="A460" s="11"/>
      <c r="B460" s="12"/>
      <c r="C460" s="12"/>
      <c r="D460" s="11"/>
      <c r="E460" s="13"/>
      <c r="F460" s="11"/>
      <c r="G460" s="13"/>
      <c r="H460" s="23"/>
      <c r="I460" s="23"/>
      <c r="J460" s="24"/>
      <c r="K460" s="23"/>
      <c r="L460" s="24"/>
      <c r="M460" s="11"/>
    </row>
    <row r="461" spans="1:13" s="10" customFormat="1" ht="12.75">
      <c r="A461" s="11"/>
      <c r="B461" s="12"/>
      <c r="C461" s="12"/>
      <c r="D461" s="11"/>
      <c r="E461" s="13"/>
      <c r="F461" s="11"/>
      <c r="G461" s="13"/>
      <c r="H461" s="23"/>
      <c r="I461" s="23"/>
      <c r="J461" s="24"/>
      <c r="K461" s="23"/>
      <c r="L461" s="24"/>
      <c r="M461" s="11"/>
    </row>
    <row r="462" spans="1:13" s="10" customFormat="1" ht="12.75">
      <c r="A462" s="11"/>
      <c r="B462" s="12"/>
      <c r="C462" s="12"/>
      <c r="D462" s="11"/>
      <c r="E462" s="13"/>
      <c r="F462" s="11"/>
      <c r="G462" s="13"/>
      <c r="H462" s="23"/>
      <c r="I462" s="23"/>
      <c r="J462" s="24"/>
      <c r="K462" s="23"/>
      <c r="L462" s="24"/>
      <c r="M462" s="11"/>
    </row>
    <row r="463" spans="1:13" s="10" customFormat="1" ht="12.75">
      <c r="A463" s="11"/>
      <c r="B463" s="12"/>
      <c r="C463" s="12"/>
      <c r="D463" s="11"/>
      <c r="E463" s="13"/>
      <c r="F463" s="11"/>
      <c r="G463" s="13"/>
      <c r="H463" s="23"/>
      <c r="I463" s="23"/>
      <c r="J463" s="24"/>
      <c r="K463" s="23"/>
      <c r="L463" s="24"/>
      <c r="M463" s="11"/>
    </row>
    <row r="464" spans="1:13" s="10" customFormat="1" ht="12.75">
      <c r="A464" s="11"/>
      <c r="B464" s="12"/>
      <c r="C464" s="12"/>
      <c r="D464" s="11"/>
      <c r="E464" s="13"/>
      <c r="F464" s="11"/>
      <c r="G464" s="13"/>
      <c r="H464" s="23"/>
      <c r="I464" s="23"/>
      <c r="J464" s="24"/>
      <c r="K464" s="23"/>
      <c r="L464" s="24"/>
      <c r="M464" s="11"/>
    </row>
    <row r="465" spans="1:13" s="10" customFormat="1" ht="12.75">
      <c r="A465" s="11"/>
      <c r="B465" s="12"/>
      <c r="C465" s="12"/>
      <c r="D465" s="11"/>
      <c r="E465" s="13"/>
      <c r="F465" s="11"/>
      <c r="G465" s="13"/>
      <c r="H465" s="23"/>
      <c r="I465" s="23"/>
      <c r="J465" s="24"/>
      <c r="K465" s="23"/>
      <c r="L465" s="24"/>
      <c r="M465" s="11"/>
    </row>
    <row r="466" spans="1:13" s="10" customFormat="1" ht="12.75">
      <c r="A466" s="11"/>
      <c r="B466" s="12"/>
      <c r="C466" s="12"/>
      <c r="D466" s="11"/>
      <c r="E466" s="13"/>
      <c r="F466" s="11"/>
      <c r="G466" s="13"/>
      <c r="H466" s="23"/>
      <c r="I466" s="23"/>
      <c r="J466" s="24"/>
      <c r="K466" s="23"/>
      <c r="L466" s="24"/>
      <c r="M466" s="11"/>
    </row>
    <row r="467" spans="1:13" s="10" customFormat="1" ht="12.75">
      <c r="A467" s="11"/>
      <c r="B467" s="12"/>
      <c r="C467" s="12"/>
      <c r="D467" s="11"/>
      <c r="E467" s="13"/>
      <c r="F467" s="11"/>
      <c r="G467" s="13"/>
      <c r="H467" s="23"/>
      <c r="I467" s="23"/>
      <c r="J467" s="24"/>
      <c r="K467" s="23"/>
      <c r="L467" s="24"/>
      <c r="M467" s="11"/>
    </row>
    <row r="468" spans="1:13" s="10" customFormat="1" ht="12.75">
      <c r="A468" s="11"/>
      <c r="B468" s="12"/>
      <c r="C468" s="12"/>
      <c r="D468" s="11"/>
      <c r="E468" s="13"/>
      <c r="F468" s="11"/>
      <c r="G468" s="13"/>
      <c r="H468" s="23"/>
      <c r="I468" s="23"/>
      <c r="J468" s="24"/>
      <c r="K468" s="23"/>
      <c r="L468" s="24"/>
      <c r="M468" s="11"/>
    </row>
    <row r="469" spans="1:13" s="10" customFormat="1" ht="12.75">
      <c r="A469" s="11"/>
      <c r="B469" s="12"/>
      <c r="C469" s="12"/>
      <c r="D469" s="11"/>
      <c r="E469" s="13"/>
      <c r="F469" s="11"/>
      <c r="G469" s="13"/>
      <c r="H469" s="23"/>
      <c r="I469" s="23"/>
      <c r="J469" s="24"/>
      <c r="K469" s="23"/>
      <c r="L469" s="24"/>
      <c r="M469" s="11"/>
    </row>
    <row r="470" spans="1:13" s="10" customFormat="1" ht="12.75">
      <c r="A470" s="11"/>
      <c r="B470" s="12"/>
      <c r="C470" s="12"/>
      <c r="D470" s="11"/>
      <c r="E470" s="13"/>
      <c r="F470" s="11"/>
      <c r="G470" s="13"/>
      <c r="H470" s="23"/>
      <c r="I470" s="23"/>
      <c r="J470" s="24"/>
      <c r="K470" s="23"/>
      <c r="L470" s="24"/>
      <c r="M470" s="11"/>
    </row>
    <row r="471" spans="1:13" s="10" customFormat="1" ht="12.75">
      <c r="A471" s="11"/>
      <c r="B471" s="12"/>
      <c r="C471" s="12"/>
      <c r="D471" s="11"/>
      <c r="E471" s="13"/>
      <c r="F471" s="11"/>
      <c r="G471" s="13"/>
      <c r="H471" s="23"/>
      <c r="I471" s="23"/>
      <c r="J471" s="24"/>
      <c r="K471" s="23"/>
      <c r="L471" s="24"/>
      <c r="M471" s="11"/>
    </row>
    <row r="472" spans="1:13" s="10" customFormat="1" ht="12.75">
      <c r="A472" s="11"/>
      <c r="B472" s="12"/>
      <c r="C472" s="12"/>
      <c r="D472" s="11"/>
      <c r="E472" s="13"/>
      <c r="F472" s="11"/>
      <c r="G472" s="13"/>
      <c r="H472" s="23"/>
      <c r="I472" s="23"/>
      <c r="J472" s="24"/>
      <c r="K472" s="23"/>
      <c r="L472" s="24"/>
      <c r="M472" s="11"/>
    </row>
    <row r="473" spans="1:13" s="10" customFormat="1" ht="12.75">
      <c r="A473" s="11"/>
      <c r="B473" s="12"/>
      <c r="C473" s="12"/>
      <c r="D473" s="11"/>
      <c r="E473" s="13"/>
      <c r="F473" s="11"/>
      <c r="G473" s="13"/>
      <c r="H473" s="23"/>
      <c r="I473" s="23"/>
      <c r="J473" s="24"/>
      <c r="K473" s="23"/>
      <c r="L473" s="24"/>
      <c r="M473" s="11"/>
    </row>
    <row r="474" spans="1:13" s="10" customFormat="1" ht="12.75">
      <c r="A474" s="11"/>
      <c r="B474" s="12"/>
      <c r="C474" s="12"/>
      <c r="D474" s="11"/>
      <c r="E474" s="13"/>
      <c r="F474" s="11"/>
      <c r="G474" s="13"/>
      <c r="H474" s="23"/>
      <c r="I474" s="23"/>
      <c r="J474" s="24"/>
      <c r="K474" s="23"/>
      <c r="L474" s="24"/>
      <c r="M474" s="11"/>
    </row>
    <row r="475" spans="1:13" s="10" customFormat="1" ht="12.75">
      <c r="A475" s="11"/>
      <c r="B475" s="12"/>
      <c r="C475" s="12"/>
      <c r="D475" s="11"/>
      <c r="E475" s="13"/>
      <c r="F475" s="11"/>
      <c r="G475" s="13"/>
      <c r="H475" s="23"/>
      <c r="I475" s="23"/>
      <c r="J475" s="24"/>
      <c r="K475" s="23"/>
      <c r="L475" s="24"/>
      <c r="M475" s="11"/>
    </row>
    <row r="476" spans="1:13" s="10" customFormat="1" ht="12.75">
      <c r="A476" s="11"/>
      <c r="B476" s="12"/>
      <c r="C476" s="12"/>
      <c r="D476" s="11"/>
      <c r="E476" s="13"/>
      <c r="F476" s="11"/>
      <c r="G476" s="13"/>
      <c r="H476" s="23"/>
      <c r="I476" s="23"/>
      <c r="J476" s="24"/>
      <c r="K476" s="23"/>
      <c r="L476" s="24"/>
      <c r="M476" s="11"/>
    </row>
    <row r="477" spans="1:13" s="10" customFormat="1" ht="12.75">
      <c r="A477" s="11"/>
      <c r="B477" s="12"/>
      <c r="C477" s="12"/>
      <c r="D477" s="11"/>
      <c r="E477" s="13"/>
      <c r="F477" s="11"/>
      <c r="G477" s="13"/>
      <c r="H477" s="23"/>
      <c r="I477" s="23"/>
      <c r="J477" s="24"/>
      <c r="K477" s="23"/>
      <c r="L477" s="24"/>
      <c r="M477" s="11"/>
    </row>
    <row r="478" spans="1:13" s="10" customFormat="1" ht="12.75">
      <c r="A478" s="11"/>
      <c r="B478" s="12"/>
      <c r="C478" s="12"/>
      <c r="D478" s="11"/>
      <c r="E478" s="13"/>
      <c r="F478" s="11"/>
      <c r="G478" s="13"/>
      <c r="H478" s="23"/>
      <c r="I478" s="23"/>
      <c r="J478" s="24"/>
      <c r="K478" s="23"/>
      <c r="L478" s="24"/>
      <c r="M478" s="11"/>
    </row>
    <row r="479" spans="1:13" s="10" customFormat="1" ht="12.75">
      <c r="A479" s="11"/>
      <c r="B479" s="12"/>
      <c r="C479" s="12"/>
      <c r="D479" s="11"/>
      <c r="E479" s="13"/>
      <c r="F479" s="11"/>
      <c r="G479" s="13"/>
      <c r="H479" s="23"/>
      <c r="I479" s="23"/>
      <c r="J479" s="24"/>
      <c r="K479" s="23"/>
      <c r="L479" s="24"/>
      <c r="M479" s="11"/>
    </row>
    <row r="480" spans="1:13" s="10" customFormat="1" ht="12.75">
      <c r="A480" s="11"/>
      <c r="B480" s="12"/>
      <c r="C480" s="12"/>
      <c r="D480" s="11"/>
      <c r="E480" s="13"/>
      <c r="F480" s="11"/>
      <c r="G480" s="13"/>
      <c r="H480" s="23"/>
      <c r="I480" s="23"/>
      <c r="J480" s="24"/>
      <c r="K480" s="23"/>
      <c r="L480" s="24"/>
      <c r="M480" s="11"/>
    </row>
    <row r="481" spans="1:13" s="10" customFormat="1" ht="12.75">
      <c r="A481" s="11"/>
      <c r="B481" s="14"/>
      <c r="C481" s="14"/>
      <c r="D481" s="8"/>
      <c r="E481" s="15"/>
      <c r="F481" s="8"/>
      <c r="G481" s="15"/>
      <c r="H481" s="25"/>
      <c r="I481" s="25"/>
      <c r="J481" s="26"/>
      <c r="K481" s="25"/>
      <c r="L481" s="26"/>
      <c r="M481" s="8"/>
    </row>
    <row r="482" spans="1:13" s="10" customFormat="1" ht="12.75">
      <c r="A482" s="11"/>
      <c r="B482" s="14"/>
      <c r="C482" s="14"/>
      <c r="D482" s="8"/>
      <c r="E482" s="15"/>
      <c r="F482" s="8"/>
      <c r="G482" s="15"/>
      <c r="H482" s="25"/>
      <c r="I482" s="25"/>
      <c r="J482" s="26"/>
      <c r="K482" s="25"/>
      <c r="L482" s="26"/>
      <c r="M482" s="8"/>
    </row>
    <row r="483" spans="1:13" s="10" customFormat="1" ht="12.75">
      <c r="A483" s="8"/>
      <c r="B483" s="14"/>
      <c r="C483" s="14"/>
      <c r="D483" s="8"/>
      <c r="E483" s="15"/>
      <c r="F483" s="8"/>
      <c r="G483" s="15"/>
      <c r="H483" s="25"/>
      <c r="I483" s="25"/>
      <c r="J483" s="26"/>
      <c r="K483" s="25"/>
      <c r="L483" s="26"/>
      <c r="M483" s="8"/>
    </row>
    <row r="484" spans="1:13" s="10" customFormat="1" ht="12.75">
      <c r="A484" s="8"/>
      <c r="B484" s="14"/>
      <c r="C484" s="14"/>
      <c r="D484" s="8"/>
      <c r="E484" s="15"/>
      <c r="F484" s="8"/>
      <c r="G484" s="15"/>
      <c r="H484" s="25"/>
      <c r="I484" s="25"/>
      <c r="J484" s="26"/>
      <c r="K484" s="25"/>
      <c r="L484" s="26"/>
      <c r="M484" s="8"/>
    </row>
    <row r="485" spans="1:13" s="10" customFormat="1" ht="12.75">
      <c r="A485" s="8"/>
      <c r="B485" s="14"/>
      <c r="C485" s="14"/>
      <c r="D485" s="8"/>
      <c r="E485" s="15"/>
      <c r="F485" s="8"/>
      <c r="G485" s="15"/>
      <c r="H485" s="25"/>
      <c r="I485" s="25"/>
      <c r="J485" s="26"/>
      <c r="K485" s="25"/>
      <c r="L485" s="26"/>
      <c r="M485" s="8"/>
    </row>
    <row r="486" spans="1:13" s="10" customFormat="1" ht="12.75">
      <c r="A486" s="8"/>
      <c r="B486" s="14"/>
      <c r="C486" s="14"/>
      <c r="D486" s="8"/>
      <c r="E486" s="15"/>
      <c r="F486" s="8"/>
      <c r="G486" s="15"/>
      <c r="H486" s="25"/>
      <c r="I486" s="25"/>
      <c r="J486" s="26"/>
      <c r="K486" s="25"/>
      <c r="L486" s="26"/>
      <c r="M486" s="8"/>
    </row>
    <row r="487" spans="1:13" s="10" customFormat="1" ht="12.75">
      <c r="A487" s="8"/>
      <c r="B487" s="14"/>
      <c r="C487" s="14"/>
      <c r="D487" s="8"/>
      <c r="E487" s="15"/>
      <c r="F487" s="8"/>
      <c r="G487" s="15"/>
      <c r="H487" s="25"/>
      <c r="I487" s="25"/>
      <c r="J487" s="26"/>
      <c r="K487" s="25"/>
      <c r="L487" s="26"/>
      <c r="M487" s="8"/>
    </row>
    <row r="488" spans="1:13" s="10" customFormat="1" ht="12.75">
      <c r="A488" s="8"/>
      <c r="B488" s="14"/>
      <c r="C488" s="14"/>
      <c r="D488" s="8"/>
      <c r="E488" s="15"/>
      <c r="F488" s="8"/>
      <c r="G488" s="15"/>
      <c r="H488" s="25"/>
      <c r="I488" s="25"/>
      <c r="J488" s="26"/>
      <c r="K488" s="25"/>
      <c r="L488" s="26"/>
      <c r="M488" s="8"/>
    </row>
    <row r="489" spans="1:13" s="10" customFormat="1" ht="12.75">
      <c r="A489" s="8"/>
      <c r="B489" s="14"/>
      <c r="C489" s="14"/>
      <c r="D489" s="8"/>
      <c r="E489" s="15"/>
      <c r="F489" s="8"/>
      <c r="G489" s="15"/>
      <c r="H489" s="25"/>
      <c r="I489" s="25"/>
      <c r="J489" s="26"/>
      <c r="K489" s="25"/>
      <c r="L489" s="26"/>
      <c r="M489" s="8"/>
    </row>
    <row r="490" spans="1:13" s="10" customFormat="1" ht="12.75">
      <c r="A490" s="8"/>
      <c r="B490" s="14"/>
      <c r="C490" s="14"/>
      <c r="D490" s="8"/>
      <c r="E490" s="15"/>
      <c r="F490" s="8"/>
      <c r="G490" s="15"/>
      <c r="H490" s="25"/>
      <c r="I490" s="25"/>
      <c r="J490" s="26"/>
      <c r="K490" s="25"/>
      <c r="L490" s="26"/>
      <c r="M490" s="8"/>
    </row>
    <row r="491" spans="1:13" s="10" customFormat="1" ht="12.75">
      <c r="A491" s="8"/>
      <c r="B491" s="14"/>
      <c r="C491" s="14"/>
      <c r="D491" s="8"/>
      <c r="E491" s="15"/>
      <c r="F491" s="8"/>
      <c r="G491" s="15"/>
      <c r="H491" s="25"/>
      <c r="I491" s="25"/>
      <c r="J491" s="26"/>
      <c r="K491" s="25"/>
      <c r="L491" s="26"/>
      <c r="M491" s="8"/>
    </row>
    <row r="492" spans="1:13" s="10" customFormat="1" ht="12.75">
      <c r="A492" s="8"/>
      <c r="B492" s="14"/>
      <c r="C492" s="14"/>
      <c r="D492" s="8"/>
      <c r="E492" s="15"/>
      <c r="F492" s="8"/>
      <c r="G492" s="15"/>
      <c r="H492" s="25"/>
      <c r="I492" s="25"/>
      <c r="J492" s="26"/>
      <c r="K492" s="25"/>
      <c r="L492" s="26"/>
      <c r="M492" s="8"/>
    </row>
    <row r="493" spans="1:13" s="10" customFormat="1" ht="12.75">
      <c r="A493" s="8"/>
      <c r="B493" s="14"/>
      <c r="C493" s="14"/>
      <c r="D493" s="8"/>
      <c r="E493" s="15"/>
      <c r="F493" s="8"/>
      <c r="G493" s="15"/>
      <c r="H493" s="25"/>
      <c r="I493" s="25"/>
      <c r="J493" s="26"/>
      <c r="K493" s="25"/>
      <c r="L493" s="26"/>
      <c r="M493" s="8"/>
    </row>
    <row r="494" spans="1:13" s="10" customFormat="1" ht="12.75">
      <c r="A494" s="8"/>
      <c r="B494" s="14"/>
      <c r="C494" s="14"/>
      <c r="D494" s="8"/>
      <c r="E494" s="15"/>
      <c r="F494" s="8"/>
      <c r="G494" s="15"/>
      <c r="H494" s="25"/>
      <c r="I494" s="25"/>
      <c r="J494" s="26"/>
      <c r="K494" s="25"/>
      <c r="L494" s="26"/>
      <c r="M494" s="8"/>
    </row>
    <row r="495" spans="1:13" s="10" customFormat="1" ht="12.75">
      <c r="A495" s="8"/>
      <c r="B495" s="14"/>
      <c r="C495" s="14"/>
      <c r="D495" s="8"/>
      <c r="E495" s="15"/>
      <c r="F495" s="8"/>
      <c r="G495" s="15"/>
      <c r="H495" s="25"/>
      <c r="I495" s="25"/>
      <c r="J495" s="26"/>
      <c r="K495" s="25"/>
      <c r="L495" s="26"/>
      <c r="M495" s="8"/>
    </row>
    <row r="496" spans="1:13" s="10" customFormat="1" ht="12.75">
      <c r="A496" s="8"/>
      <c r="B496" s="14"/>
      <c r="C496" s="14"/>
      <c r="D496" s="8"/>
      <c r="E496" s="15"/>
      <c r="F496" s="8"/>
      <c r="G496" s="15"/>
      <c r="H496" s="25"/>
      <c r="I496" s="25"/>
      <c r="J496" s="26"/>
      <c r="K496" s="25"/>
      <c r="L496" s="26"/>
      <c r="M496" s="8"/>
    </row>
    <row r="497" spans="1:13" s="10" customFormat="1" ht="12.75">
      <c r="A497" s="8"/>
      <c r="B497" s="14"/>
      <c r="C497" s="14"/>
      <c r="D497" s="8"/>
      <c r="E497" s="15"/>
      <c r="F497" s="8"/>
      <c r="G497" s="15"/>
      <c r="H497" s="25"/>
      <c r="I497" s="25"/>
      <c r="J497" s="26"/>
      <c r="K497" s="25"/>
      <c r="L497" s="26"/>
      <c r="M497" s="8"/>
    </row>
  </sheetData>
  <sheetProtection/>
  <autoFilter ref="A3:M41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Озерова Екатерина</dc:creator>
  <cp:keywords/>
  <dc:description/>
  <cp:lastModifiedBy>Кузнецов Павел Дмитриевич</cp:lastModifiedBy>
  <dcterms:created xsi:type="dcterms:W3CDTF">2015-09-25T07:47:15Z</dcterms:created>
  <dcterms:modified xsi:type="dcterms:W3CDTF">2016-10-28T08:47:55Z</dcterms:modified>
  <cp:category/>
  <cp:version/>
  <cp:contentType/>
  <cp:contentStatus/>
</cp:coreProperties>
</file>